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cn\Documents\Lösen\"/>
    </mc:Choice>
  </mc:AlternateContent>
  <xr:revisionPtr revIDLastSave="0" documentId="13_ncr:1_{2A8724FA-3FCF-4DF6-9705-6DCFF682AE6B}" xr6:coauthVersionLast="45" xr6:coauthVersionMax="45" xr10:uidLastSave="{00000000-0000-0000-0000-000000000000}"/>
  <bookViews>
    <workbookView xWindow="-120" yWindow="-120" windowWidth="29040" windowHeight="15840" tabRatio="960" xr2:uid="{00000000-000D-0000-FFFF-FFFF00000000}"/>
  </bookViews>
  <sheets>
    <sheet name="Övergripande definitioner" sheetId="2" r:id="rId1"/>
    <sheet name="Spec av fält i LÖSEN" sheetId="5" r:id="rId2"/>
    <sheet name="Översikt Avstämningsprocessen" sheetId="18" r:id="rId3"/>
    <sheet name="Steg i Avstämningsprocessen" sheetId="19" r:id="rId4"/>
    <sheet name="Urval timmar o lönesumma" sheetId="13" r:id="rId5"/>
    <sheet name="Urval timmar och lönesumma" sheetId="3" state="hidden" r:id="rId6"/>
    <sheet name="Avtalskoder" sheetId="8" r:id="rId7"/>
    <sheet name="Beräkn ex - Timlön" sheetId="9" r:id="rId8"/>
    <sheet name="Beräkn ex-Månlön i e-skott" sheetId="15" r:id="rId9"/>
    <sheet name="Beräkn ex-Månlön i e-skott(2)" sheetId="16" r:id="rId10"/>
    <sheet name="Beräkn ex-Månlön i f-skott" sheetId="14" r:id="rId11"/>
    <sheet name="Beräkn ex - Månlön i e-skott" sheetId="10" state="hidden" r:id="rId12"/>
    <sheet name="Beräkn ex - Månlön i f-skott" sheetId="12" state="hidden" r:id="rId13"/>
    <sheet name="Beräkn ex-Månlön i f-skott(2)" sheetId="17" r:id="rId14"/>
  </sheets>
  <definedNames>
    <definedName name="_xlnm.Print_Area" localSheetId="6">Avtalskoder!$A$2:$C$9</definedName>
    <definedName name="_xlnm.Print_Area" localSheetId="11">'Beräkn ex - Månlön i e-skott'!$A$1:$G$23</definedName>
    <definedName name="_xlnm.Print_Area" localSheetId="12">'Beräkn ex - Månlön i f-skott'!$A$1:$G$23</definedName>
    <definedName name="_xlnm.Print_Area" localSheetId="8">'Beräkn ex-Månlön i e-skott'!$A$1:$G$34</definedName>
    <definedName name="_xlnm.Print_Area" localSheetId="10">'Beräkn ex-Månlön i f-skott'!$A$1:$G$33</definedName>
    <definedName name="_xlnm.Print_Area" localSheetId="1">'Spec av fält i LÖSEN'!$A$1:$G$27</definedName>
    <definedName name="_xlnm.Print_Area" localSheetId="3">'Steg i Avstämningsprocessen'!$A$1:$C$12</definedName>
    <definedName name="_xlnm.Print_Area" localSheetId="4">'Urval timmar o lönesumma'!$A$1:$D$49</definedName>
    <definedName name="_xlnm.Print_Area" localSheetId="5">'Urval timmar och lönesumma'!$A$1:$C$43</definedName>
    <definedName name="_xlnm.Print_Area" localSheetId="0">'Övergripande definitioner'!$A$1:$D$24</definedName>
    <definedName name="_xlnm.Print_Area" localSheetId="2">'Översikt Avstämningsprocessen'!$A$1:$W$44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7" l="1"/>
  <c r="D8" i="17" s="1"/>
  <c r="D22" i="17" s="1"/>
  <c r="D6" i="17"/>
  <c r="D7" i="17"/>
  <c r="D11" i="17"/>
  <c r="D16" i="17"/>
  <c r="D18" i="17" s="1"/>
  <c r="D24" i="17" s="1"/>
  <c r="D17" i="17"/>
  <c r="D23" i="17"/>
  <c r="D5" i="16"/>
  <c r="D8" i="16" s="1"/>
  <c r="D22" i="16" s="1"/>
  <c r="D6" i="16"/>
  <c r="D7" i="16"/>
  <c r="D11" i="16"/>
  <c r="D16" i="16"/>
  <c r="D18" i="16" s="1"/>
  <c r="D24" i="16" s="1"/>
  <c r="D17" i="16"/>
  <c r="D23" i="16"/>
  <c r="D5" i="15" l="1"/>
  <c r="D8" i="15" s="1"/>
  <c r="D23" i="15" s="1"/>
  <c r="D12" i="15"/>
  <c r="D13" i="15"/>
  <c r="D27" i="15" s="1"/>
  <c r="D14" i="15"/>
  <c r="D17" i="15"/>
  <c r="D25" i="15" s="1"/>
  <c r="D18" i="15"/>
  <c r="D19" i="15"/>
  <c r="D20" i="15"/>
  <c r="D24" i="15"/>
  <c r="D28" i="15"/>
  <c r="D29" i="15"/>
  <c r="D28" i="14" l="1"/>
  <c r="D12" i="14"/>
  <c r="D24" i="14"/>
  <c r="D20" i="14"/>
  <c r="D18" i="14"/>
  <c r="D17" i="14"/>
  <c r="D19" i="14" s="1"/>
  <c r="D5" i="9"/>
  <c r="D14" i="14"/>
  <c r="D13" i="14"/>
  <c r="D27" i="14" s="1"/>
  <c r="D5" i="14"/>
  <c r="D8" i="14" s="1"/>
  <c r="D23" i="14" s="1"/>
  <c r="D19" i="9"/>
  <c r="D7" i="9"/>
  <c r="D16" i="9" s="1"/>
  <c r="D17" i="9" s="1"/>
  <c r="D12" i="9"/>
  <c r="D11" i="9"/>
  <c r="D18" i="9" s="1"/>
  <c r="D29" i="14" l="1"/>
  <c r="D25" i="14"/>
  <c r="D20" i="9"/>
  <c r="D21" i="12"/>
  <c r="D22" i="12" s="1"/>
  <c r="D20" i="12"/>
  <c r="D19" i="12"/>
  <c r="D17" i="12"/>
  <c r="D14" i="12"/>
  <c r="D18" i="12" s="1"/>
  <c r="D19" i="10"/>
  <c r="D14" i="10"/>
  <c r="D18" i="10" s="1"/>
  <c r="D21" i="10"/>
  <c r="D22" i="10" s="1"/>
  <c r="D20" i="10"/>
  <c r="D17" i="10"/>
</calcChain>
</file>

<file path=xl/sharedStrings.xml><?xml version="1.0" encoding="utf-8"?>
<sst xmlns="http://schemas.openxmlformats.org/spreadsheetml/2006/main" count="913" uniqueCount="398">
  <si>
    <t>Organisationsnummer</t>
  </si>
  <si>
    <t>Namn</t>
  </si>
  <si>
    <t>Personnummer</t>
  </si>
  <si>
    <t>Arbetade timmar</t>
  </si>
  <si>
    <t>Fördelningstal</t>
  </si>
  <si>
    <t>Avtalsområde</t>
  </si>
  <si>
    <t>Förklaring</t>
  </si>
  <si>
    <t>Nr</t>
  </si>
  <si>
    <t>Juridiskt organisationsnummer</t>
  </si>
  <si>
    <t>Företagets namn</t>
  </si>
  <si>
    <t>Företagsnamn</t>
  </si>
  <si>
    <t>Löneperiodens startdatum</t>
  </si>
  <si>
    <t>Löneperiod startdatum</t>
  </si>
  <si>
    <t>Löneperiodens slutdatum</t>
  </si>
  <si>
    <t xml:space="preserve">Lönesumma </t>
  </si>
  <si>
    <t>Avtalsenlig månadslön</t>
  </si>
  <si>
    <t>Övertidstimmar</t>
  </si>
  <si>
    <t>Yrkeskod</t>
  </si>
  <si>
    <t>Enligt kodförteckning NYK (Näringslivets Yrkesklassifikation).</t>
  </si>
  <si>
    <t>Postortens namn till arbetsplatsen. Frivillig uppgift.</t>
  </si>
  <si>
    <t>Endast för månadsavlönade</t>
  </si>
  <si>
    <t>Urval</t>
  </si>
  <si>
    <t>Förväntat värde</t>
  </si>
  <si>
    <t>Vanligtvis den första i en kalendermånad</t>
  </si>
  <si>
    <t>Vanligtvis den sista i en kalendermånad</t>
  </si>
  <si>
    <t>Se ovan</t>
  </si>
  <si>
    <t>Se flik 'Urval timmar och lönesumma' för exakt definition</t>
  </si>
  <si>
    <t>Frekvens</t>
  </si>
  <si>
    <t>Rapporttidpunkt</t>
  </si>
  <si>
    <t>Löneperiod</t>
  </si>
  <si>
    <t>Filformat och fältformat</t>
  </si>
  <si>
    <t>Plats att rapportera till</t>
  </si>
  <si>
    <t>Automatiserad rapportering</t>
  </si>
  <si>
    <t>Annan rapportering än fil</t>
  </si>
  <si>
    <t>Specifikation av ingående fält i LÖSEN-Rapporten</t>
  </si>
  <si>
    <t>Kommentarer</t>
  </si>
  <si>
    <t>Postortens namn i klartext</t>
  </si>
  <si>
    <t>Svenskt Näringsliv</t>
  </si>
  <si>
    <t>Byggavtalet</t>
  </si>
  <si>
    <r>
      <t>Kod</t>
    </r>
    <r>
      <rPr>
        <b/>
        <vertAlign val="superscript"/>
        <sz val="9"/>
        <rFont val="Arial"/>
        <family val="2"/>
      </rPr>
      <t>1</t>
    </r>
  </si>
  <si>
    <t>Avtalskoder</t>
  </si>
  <si>
    <t>Avtalskoder inom Sveriges Byggindustrier</t>
  </si>
  <si>
    <t>Avtal</t>
  </si>
  <si>
    <t>Löneart</t>
  </si>
  <si>
    <t>Kommentar</t>
  </si>
  <si>
    <t>Timlön</t>
  </si>
  <si>
    <t>Ja</t>
  </si>
  <si>
    <t>Nej</t>
  </si>
  <si>
    <t>Skyddsombud</t>
  </si>
  <si>
    <t>Facklig förtroendeman</t>
  </si>
  <si>
    <t>Permission</t>
  </si>
  <si>
    <t>Helglön</t>
  </si>
  <si>
    <t>Permittering</t>
  </si>
  <si>
    <t>Väntetid på ackord</t>
  </si>
  <si>
    <t>Arbetstidsförkortning</t>
  </si>
  <si>
    <t>Annan lön</t>
  </si>
  <si>
    <t>Sjuklön</t>
  </si>
  <si>
    <t>Havandeskapslön</t>
  </si>
  <si>
    <t>Semesterlön</t>
  </si>
  <si>
    <t>Övertidstillägg</t>
  </si>
  <si>
    <t>OB-tillägg</t>
  </si>
  <si>
    <t>Övriga ersättningar</t>
  </si>
  <si>
    <t>Reskostnadsersättning</t>
  </si>
  <si>
    <t>Traktamente</t>
  </si>
  <si>
    <t>Kostersättning</t>
  </si>
  <si>
    <t>Logiersättning</t>
  </si>
  <si>
    <t>Bilersättning</t>
  </si>
  <si>
    <t>Släpvagnstillägg</t>
  </si>
  <si>
    <t>Verktygsersättning</t>
  </si>
  <si>
    <t>Antal arbetade timmar på övertid</t>
  </si>
  <si>
    <t>Byggarbetsplatsens län och kommun</t>
  </si>
  <si>
    <t>Byggarbetsplatsens postort</t>
  </si>
  <si>
    <t>6-ställig kod</t>
  </si>
  <si>
    <t>Avtalsområde för arbetade timmar. 
Kod för Medlemsorganisationsnummer i Svenskt Näringsliv + kod för avtalsområde</t>
  </si>
  <si>
    <t>4-ställig kod</t>
  </si>
  <si>
    <t>5-ställig kod</t>
  </si>
  <si>
    <t>28075</t>
  </si>
  <si>
    <t xml:space="preserve">T ex </t>
  </si>
  <si>
    <t>Lönearter som ersätts med Grundlön</t>
  </si>
  <si>
    <t>Lönearter som fångar upp Övertidstillägg</t>
  </si>
  <si>
    <t>Vilka ska ingå i underlaget?</t>
  </si>
  <si>
    <t>Exakt vilka av ovan anställda ska ingå i underlaget?</t>
  </si>
  <si>
    <t>Vilka  ska INTE ingå i underlaget?</t>
  </si>
  <si>
    <t>Viktiga övergripande definitioner inom LÖSEN</t>
  </si>
  <si>
    <t>Anställdes personnummer</t>
  </si>
  <si>
    <t>Anställdes namn</t>
  </si>
  <si>
    <t>Säkra Personuppgifter (PUL)</t>
  </si>
  <si>
    <t>Anställdes fördelningstal. Enligt kollektivavtalet</t>
  </si>
  <si>
    <t>Utbetalt OB-tillägg</t>
  </si>
  <si>
    <t>Bygge Byggare</t>
  </si>
  <si>
    <t>2011-05-01 -- 2011-05-31</t>
  </si>
  <si>
    <t>tim</t>
  </si>
  <si>
    <t>kr/tim</t>
  </si>
  <si>
    <t>Att rapportera i LÖSEN</t>
  </si>
  <si>
    <t>Lönesumma</t>
  </si>
  <si>
    <t>= (OB-timmar x OB-tillägg)</t>
  </si>
  <si>
    <t xml:space="preserve">Arbetade timmar </t>
  </si>
  <si>
    <t>Timmar på obekväm arbetstid. OBS! Kan aldrig ske på övertidstimmar</t>
  </si>
  <si>
    <t>Varav antal OB-timmar</t>
  </si>
  <si>
    <t>Antal övertidstimmar</t>
  </si>
  <si>
    <t>= Övertidstimmar x Övertidstillägg</t>
  </si>
  <si>
    <t>Tillägget för arbetade timmar på övertid</t>
  </si>
  <si>
    <t xml:space="preserve">Lönearter som fångar upp Parallelltid </t>
  </si>
  <si>
    <t>Lönearter för tillägg</t>
  </si>
  <si>
    <t>OB-Tillägg</t>
  </si>
  <si>
    <r>
      <t>Ska ingå i</t>
    </r>
    <r>
      <rPr>
        <sz val="11"/>
        <color rgb="FF0070C0"/>
        <rFont val="Calibri"/>
        <family val="2"/>
      </rPr>
      <t xml:space="preserve"> Arbetade timmar </t>
    </r>
    <r>
      <rPr>
        <sz val="11"/>
        <rFont val="Calibri"/>
        <family val="2"/>
      </rPr>
      <t xml:space="preserve">och </t>
    </r>
    <r>
      <rPr>
        <sz val="11"/>
        <color rgb="FF0070C0"/>
        <rFont val="Calibri"/>
        <family val="2"/>
      </rPr>
      <t>Lönesumma</t>
    </r>
    <r>
      <rPr>
        <sz val="11"/>
        <rFont val="Calibri"/>
        <family val="2"/>
      </rPr>
      <t>. Räknas som arbetad tid och ersätts med utgående lön</t>
    </r>
  </si>
  <si>
    <r>
      <rPr>
        <sz val="11"/>
        <color rgb="FF0070C0"/>
        <rFont val="Calibri"/>
        <family val="2"/>
        <scheme val="minor"/>
      </rPr>
      <t>Övertidstimmar</t>
    </r>
    <r>
      <rPr>
        <sz val="11"/>
        <color theme="1"/>
        <rFont val="Calibri"/>
        <family val="2"/>
        <scheme val="minor"/>
      </rPr>
      <t xml:space="preserve"> (dvs varav av </t>
    </r>
    <r>
      <rPr>
        <sz val="11"/>
        <color rgb="FF0070C0"/>
        <rFont val="Calibri"/>
        <family val="2"/>
        <scheme val="minor"/>
      </rPr>
      <t>Antal Timmar</t>
    </r>
    <r>
      <rPr>
        <sz val="11"/>
        <color theme="1"/>
        <rFont val="Calibri"/>
        <family val="2"/>
        <scheme val="minor"/>
      </rPr>
      <t xml:space="preserve">). 
</t>
    </r>
    <r>
      <rPr>
        <sz val="11"/>
        <color rgb="FF0070C0"/>
        <rFont val="Calibri"/>
        <family val="2"/>
        <scheme val="minor"/>
      </rPr>
      <t>Övertidstillägg</t>
    </r>
    <r>
      <rPr>
        <sz val="11"/>
        <color theme="1"/>
        <rFont val="Calibri"/>
        <family val="2"/>
        <scheme val="minor"/>
      </rPr>
      <t xml:space="preserve"> (summan av själva tillägget)</t>
    </r>
  </si>
  <si>
    <r>
      <t xml:space="preserve">OB-Tillägg </t>
    </r>
    <r>
      <rPr>
        <sz val="11"/>
        <rFont val="Calibri"/>
        <family val="2"/>
        <scheme val="minor"/>
      </rPr>
      <t>(summan av själva tillägget. Kan aldrig ges på övertidstimmar)</t>
    </r>
  </si>
  <si>
    <t>Skifttillägg</t>
  </si>
  <si>
    <r>
      <t xml:space="preserve">Fält i LÖSEN </t>
    </r>
    <r>
      <rPr>
        <b/>
        <sz val="11"/>
        <color theme="4"/>
        <rFont val="Calibri"/>
        <family val="2"/>
        <scheme val="minor"/>
      </rPr>
      <t>(i blått)</t>
    </r>
  </si>
  <si>
    <t>Ingår ej!</t>
  </si>
  <si>
    <t>Varav Övertidstimmar</t>
  </si>
  <si>
    <t>DETALJSPEC AV LÖNEARTER SOM INGÅR</t>
  </si>
  <si>
    <t>Månadslön</t>
  </si>
  <si>
    <r>
      <t xml:space="preserve">INGÅR </t>
    </r>
    <r>
      <rPr>
        <b/>
        <u/>
        <sz val="18"/>
        <color rgb="FFFF0000"/>
        <rFont val="Calibri"/>
        <family val="2"/>
        <scheme val="minor"/>
      </rPr>
      <t>INTE</t>
    </r>
    <r>
      <rPr>
        <b/>
        <sz val="18"/>
        <color rgb="FFFF0000"/>
        <rFont val="Calibri"/>
        <family val="2"/>
        <scheme val="minor"/>
      </rPr>
      <t xml:space="preserve"> I LÖSEN</t>
    </r>
  </si>
  <si>
    <t>GRUNDFÖRUTSÄTTNINGAR</t>
  </si>
  <si>
    <t>Prestationslön</t>
  </si>
  <si>
    <t>INGÅR EJ I DENNA VERSION AV LÖSEN. KOMMANDE VERSION SENARE HÖSTEN 2011</t>
  </si>
  <si>
    <t>Utbetalas i juni från företaget</t>
  </si>
  <si>
    <t>Beräkning av löneavdrag</t>
  </si>
  <si>
    <t>Beräkning av löneavdrag för månadsavlönade</t>
  </si>
  <si>
    <t>Frånvaro</t>
  </si>
  <si>
    <t>Löneavdrag</t>
  </si>
  <si>
    <t>Del av dag</t>
  </si>
  <si>
    <t>(månadslönen x 12) / (52 x vecko-arbetstiden)</t>
  </si>
  <si>
    <t>Per frånvarotimme</t>
  </si>
  <si>
    <t>&lt;= 5 arbetsdagar</t>
  </si>
  <si>
    <t>(1/21) x månadslönen</t>
  </si>
  <si>
    <t>Per frånvarodag</t>
  </si>
  <si>
    <t>&gt; 5 arbetsdagar &lt; 1 kalendermånad</t>
  </si>
  <si>
    <t>(Månadslönen x 12) / 365</t>
  </si>
  <si>
    <t>Per frånvarodag *</t>
  </si>
  <si>
    <t>Hel kalendermånad</t>
  </si>
  <si>
    <t>Hela månadslönen</t>
  </si>
  <si>
    <t>Per kalendermånad</t>
  </si>
  <si>
    <t>* Avdrag ska även göras avseende arbetsfria dagar (vardag, lördag, söndag och 
helgdag</t>
  </si>
  <si>
    <r>
      <t>Faktiskt</t>
    </r>
    <r>
      <rPr>
        <sz val="11"/>
        <color rgb="FF0070C0"/>
        <rFont val="Calibri"/>
        <family val="2"/>
      </rPr>
      <t xml:space="preserve"> Arbetade timmar </t>
    </r>
    <r>
      <rPr>
        <sz val="11"/>
        <rFont val="Calibri"/>
        <family val="2"/>
      </rPr>
      <t xml:space="preserve">och motsvarande </t>
    </r>
    <r>
      <rPr>
        <sz val="11"/>
        <color rgb="FF0070C0"/>
        <rFont val="Calibri"/>
        <family val="2"/>
      </rPr>
      <t>Lönesumma</t>
    </r>
    <r>
      <rPr>
        <sz val="11"/>
        <rFont val="Calibri"/>
        <family val="2"/>
      </rPr>
      <t>. 
Ej arbetad tid och motsvarande löneavdrag ska räknas bort. T ex sjukdom, tjänstledighet, föräldraledighet etc
Gäller även tid och lönesumma/ersättningar på lönearter enligt specifikation</t>
    </r>
    <r>
      <rPr>
        <sz val="11"/>
        <color rgb="FFFF0000"/>
        <rFont val="Calibri"/>
        <family val="2"/>
      </rPr>
      <t xml:space="preserve"> Ingår inte i LÖSEN</t>
    </r>
    <r>
      <rPr>
        <sz val="11"/>
        <rFont val="Calibri"/>
        <family val="2"/>
      </rPr>
      <t xml:space="preserve"> nedan.</t>
    </r>
  </si>
  <si>
    <r>
      <t>Faktiskt</t>
    </r>
    <r>
      <rPr>
        <sz val="11"/>
        <color rgb="FF0070C0"/>
        <rFont val="Calibri"/>
        <family val="2"/>
      </rPr>
      <t xml:space="preserve"> Arbetade timmar </t>
    </r>
    <r>
      <rPr>
        <sz val="11"/>
        <rFont val="Calibri"/>
        <family val="2"/>
      </rPr>
      <t xml:space="preserve">och motsvarande </t>
    </r>
    <r>
      <rPr>
        <sz val="11"/>
        <color rgb="FF0070C0"/>
        <rFont val="Calibri"/>
        <family val="2"/>
      </rPr>
      <t>Lönesumma</t>
    </r>
    <r>
      <rPr>
        <sz val="11"/>
        <rFont val="Calibri"/>
        <family val="2"/>
      </rPr>
      <t xml:space="preserve">. 
Ej arbetad tid och motsvarande löneavdrag ska räknas bort. T ex sjukdom, tjänstledighet, föräldraledighet etc
Gäller även tid och lönesumma/ersättningar på lönearter enligt specifikation </t>
    </r>
    <r>
      <rPr>
        <sz val="11"/>
        <color rgb="FFFF0000"/>
        <rFont val="Calibri"/>
        <family val="2"/>
      </rPr>
      <t>Ingår inte i LÖSEN</t>
    </r>
    <r>
      <rPr>
        <sz val="11"/>
        <rFont val="Calibri"/>
        <family val="2"/>
      </rPr>
      <t xml:space="preserve"> nedan.
</t>
    </r>
    <r>
      <rPr>
        <sz val="11"/>
        <color rgb="FF0070C0"/>
        <rFont val="Calibri"/>
        <family val="2"/>
      </rPr>
      <t xml:space="preserve">Avtalsenlig Månadslön </t>
    </r>
    <r>
      <rPr>
        <sz val="11"/>
        <color theme="1"/>
        <rFont val="Calibri"/>
        <family val="2"/>
      </rPr>
      <t>anges som heltidslön även om arbetaren arbetar deltid</t>
    </r>
  </si>
  <si>
    <r>
      <t xml:space="preserve">Totalt </t>
    </r>
    <r>
      <rPr>
        <u/>
        <sz val="11"/>
        <color theme="1"/>
        <rFont val="Calibri"/>
        <family val="2"/>
        <scheme val="minor"/>
      </rPr>
      <t>faktiskt</t>
    </r>
    <r>
      <rPr>
        <sz val="11"/>
        <color theme="1"/>
        <rFont val="Calibri"/>
        <family val="2"/>
        <scheme val="minor"/>
      </rPr>
      <t xml:space="preserve"> arbetade timmar under Löneperiod. Dvs </t>
    </r>
    <r>
      <rPr>
        <u/>
        <sz val="11"/>
        <color rgb="FFFF0000"/>
        <rFont val="Calibri"/>
        <family val="2"/>
        <scheme val="minor"/>
      </rPr>
      <t>EJ</t>
    </r>
    <r>
      <rPr>
        <sz val="11"/>
        <color theme="1"/>
        <rFont val="Calibri"/>
        <family val="2"/>
        <scheme val="minor"/>
      </rPr>
      <t xml:space="preserve"> schablonmånadstiden (174 tim). Inklusive ev övertidstimmar. Avdrag av eventuell sjukdom, tjänstledighet etc  enligt nedan tabell
Se nedan för beräkning av avdrag för månadsavlönade</t>
    </r>
  </si>
  <si>
    <t>Beräkningsexempel - Månadslön i efterskott</t>
  </si>
  <si>
    <t>Periodens möjliga timmar</t>
  </si>
  <si>
    <t>* Beräkning av löneavdrag</t>
  </si>
  <si>
    <t>kr</t>
  </si>
  <si>
    <t>= (Månadslön - Löneavdrag)</t>
  </si>
  <si>
    <t>Enligt tabell nedan. (månadslönen x 12) / (52 x veckoarbetstiden)</t>
  </si>
  <si>
    <t>Frånvarande. Sjuk</t>
  </si>
  <si>
    <t xml:space="preserve">Utbetalas både i maj (innevarande Löneperiod) och i juni (justeringar för maj, t ex sjukavdrag). LÖSEN efterfrågar faktiskt arbetat under Löneperioden, dvs för maj. Innebär att maj månad, även för förskottsavlönade, redovisas till LÖSEN först i juni </t>
  </si>
  <si>
    <r>
      <t xml:space="preserve">= (Övertidstimmar x Övertidstillägg) </t>
    </r>
    <r>
      <rPr>
        <i/>
        <sz val="11"/>
        <color rgb="FFFF0000"/>
        <rFont val="Calibri"/>
        <family val="2"/>
        <scheme val="minor"/>
      </rPr>
      <t>utbetald i juni</t>
    </r>
  </si>
  <si>
    <r>
      <t xml:space="preserve">= (OB-timmar x OB-tillägg) </t>
    </r>
    <r>
      <rPr>
        <i/>
        <sz val="11"/>
        <color rgb="FFFF0000"/>
        <rFont val="Calibri"/>
        <family val="2"/>
        <scheme val="minor"/>
      </rPr>
      <t>utbetald i juni</t>
    </r>
  </si>
  <si>
    <r>
      <t>= (Månadslön</t>
    </r>
    <r>
      <rPr>
        <i/>
        <sz val="11"/>
        <color rgb="FFFF0000"/>
        <rFont val="Calibri"/>
        <family val="2"/>
        <scheme val="minor"/>
      </rPr>
      <t xml:space="preserve"> utbetald i maj </t>
    </r>
    <r>
      <rPr>
        <sz val="11"/>
        <color theme="1"/>
        <rFont val="Calibri"/>
        <family val="2"/>
        <scheme val="minor"/>
      </rPr>
      <t>- Löneavdrag</t>
    </r>
    <r>
      <rPr>
        <i/>
        <sz val="11"/>
        <color rgb="FFFF0000"/>
        <rFont val="Calibri"/>
        <family val="2"/>
        <scheme val="minor"/>
      </rPr>
      <t xml:space="preserve"> avdragen i juni</t>
    </r>
    <r>
      <rPr>
        <sz val="11"/>
        <color theme="1"/>
        <rFont val="Calibri"/>
        <family val="2"/>
        <scheme val="minor"/>
      </rPr>
      <t>)</t>
    </r>
  </si>
  <si>
    <t xml:space="preserve">- Anställd som inte arbetat under Löneperioden
- Praktikant/Ferieanställd
- Utlandsanställd
- Ägare/delägare
</t>
  </si>
  <si>
    <t>Det finns ett XML-schema med fastställt filformat för inrapportering till LÖSEN.  Inga andra filformat kommer att stödjas.</t>
  </si>
  <si>
    <t>De företag som så önskar kan automatisera sin rapportering under förutsättning att LÖSEN-rapporteren lämnas i filformatet XML. Det krävs då en formell beställningsrutin för att sätta upp en sådan automatiserad lösning för ett företag. Rapportering görs till en specifik SFTP-plats. I samband med beställningen får företaget instruktioner om hur detta går till.</t>
  </si>
  <si>
    <t>Ska ej ingå!</t>
  </si>
  <si>
    <t>Tid som ersätts med utgående lön</t>
  </si>
  <si>
    <t>Tillägg under ordinarie arbetstid</t>
  </si>
  <si>
    <t>Övertid</t>
  </si>
  <si>
    <t>Tid som ersätts med Grundlön</t>
  </si>
  <si>
    <r>
      <t xml:space="preserve">OB-Tillägg </t>
    </r>
    <r>
      <rPr>
        <sz val="11"/>
        <rFont val="Calibri"/>
        <family val="2"/>
        <scheme val="minor"/>
      </rPr>
      <t>för skiftarbete</t>
    </r>
  </si>
  <si>
    <r>
      <t xml:space="preserve">OB-Tillägg </t>
    </r>
    <r>
      <rPr>
        <sz val="11"/>
        <rFont val="Calibri"/>
        <family val="2"/>
        <scheme val="minor"/>
      </rPr>
      <t>(</t>
    </r>
    <r>
      <rPr>
        <b/>
        <sz val="11"/>
        <rFont val="Calibri"/>
        <family val="2"/>
        <scheme val="minor"/>
      </rPr>
      <t>anm</t>
    </r>
    <r>
      <rPr>
        <sz val="11"/>
        <rFont val="Calibri"/>
        <family val="2"/>
        <scheme val="minor"/>
      </rPr>
      <t>: endast tillägget. Kan aldrig förekomma vid övertid)</t>
    </r>
  </si>
  <si>
    <r>
      <rPr>
        <sz val="11"/>
        <color rgb="FF0070C0"/>
        <rFont val="Calibri"/>
        <family val="2"/>
        <scheme val="minor"/>
      </rPr>
      <t>Övertidstimmar</t>
    </r>
    <r>
      <rPr>
        <sz val="11"/>
        <color theme="1"/>
        <rFont val="Calibri"/>
        <family val="2"/>
        <scheme val="minor"/>
      </rPr>
      <t xml:space="preserve"> </t>
    </r>
    <r>
      <rPr>
        <u/>
        <sz val="11"/>
        <color theme="1"/>
        <rFont val="Calibri"/>
        <family val="2"/>
        <scheme val="minor"/>
      </rPr>
      <t>(anm:</t>
    </r>
    <r>
      <rPr>
        <sz val="11"/>
        <color theme="1"/>
        <rFont val="Calibri"/>
        <family val="2"/>
        <scheme val="minor"/>
      </rPr>
      <t xml:space="preserve"> ingår även i </t>
    </r>
    <r>
      <rPr>
        <sz val="11"/>
        <color rgb="FF0070C0"/>
        <rFont val="Calibri"/>
        <family val="2"/>
        <scheme val="minor"/>
      </rPr>
      <t>Arbetade timmar</t>
    </r>
    <r>
      <rPr>
        <sz val="11"/>
        <color theme="1"/>
        <rFont val="Calibri"/>
        <family val="2"/>
        <scheme val="minor"/>
      </rPr>
      <t xml:space="preserve">). 
</t>
    </r>
    <r>
      <rPr>
        <sz val="11"/>
        <color rgb="FF0070C0"/>
        <rFont val="Calibri"/>
        <family val="2"/>
        <scheme val="minor"/>
      </rPr>
      <t>Övertidstillägg</t>
    </r>
    <r>
      <rPr>
        <sz val="11"/>
        <color theme="1"/>
        <rFont val="Calibri"/>
        <family val="2"/>
        <scheme val="minor"/>
      </rPr>
      <t xml:space="preserve"> (</t>
    </r>
    <r>
      <rPr>
        <u/>
        <sz val="11"/>
        <color theme="1"/>
        <rFont val="Calibri"/>
        <family val="2"/>
        <scheme val="minor"/>
      </rPr>
      <t>anm</t>
    </r>
    <r>
      <rPr>
        <sz val="11"/>
        <color theme="1"/>
        <rFont val="Calibri"/>
        <family val="2"/>
        <scheme val="minor"/>
      </rPr>
      <t>: endast tillägget)</t>
    </r>
  </si>
  <si>
    <t xml:space="preserve">  Skyddsombud</t>
  </si>
  <si>
    <t xml:space="preserve">  Facklig förtroendeman</t>
  </si>
  <si>
    <t xml:space="preserve">  Permission</t>
  </si>
  <si>
    <t xml:space="preserve">  Arbetstidsförkortning</t>
  </si>
  <si>
    <t xml:space="preserve">  Kompensationsledighet</t>
  </si>
  <si>
    <t xml:space="preserve">  OB-tillägg</t>
  </si>
  <si>
    <t xml:space="preserve">  Skifttillägg</t>
  </si>
  <si>
    <t xml:space="preserve">  Övertidstillägg</t>
  </si>
  <si>
    <t xml:space="preserve">  Permittering</t>
  </si>
  <si>
    <t xml:space="preserve">  Restid</t>
  </si>
  <si>
    <t xml:space="preserve">  Reskostnadsersättning</t>
  </si>
  <si>
    <t xml:space="preserve">  Traktamente</t>
  </si>
  <si>
    <t xml:space="preserve">  Kostersättning</t>
  </si>
  <si>
    <t xml:space="preserve">  Logiersättning</t>
  </si>
  <si>
    <t xml:space="preserve">  Förrättningstillägg</t>
  </si>
  <si>
    <t xml:space="preserve">  Bilersättning</t>
  </si>
  <si>
    <t xml:space="preserve">  Släpvagnstillägg</t>
  </si>
  <si>
    <t xml:space="preserve">  Sjuklön</t>
  </si>
  <si>
    <t xml:space="preserve">  Havandeskapslön</t>
  </si>
  <si>
    <t xml:space="preserve">  Föräldralön</t>
  </si>
  <si>
    <t xml:space="preserve">  Semesterlön</t>
  </si>
  <si>
    <t xml:space="preserve">  Helglönedag</t>
  </si>
  <si>
    <t xml:space="preserve">Löneutbetalning i juni </t>
  </si>
  <si>
    <t xml:space="preserve">Arbetade timmar inklusive Övertid och Tid som ersätts med utgående lön </t>
  </si>
  <si>
    <t xml:space="preserve">2011-05-01 -- 2011-05-31         </t>
  </si>
  <si>
    <r>
      <rPr>
        <i/>
        <sz val="11"/>
        <color theme="1"/>
        <rFont val="Calibri"/>
        <family val="2"/>
        <scheme val="minor"/>
      </rPr>
      <t>Varav</t>
    </r>
    <r>
      <rPr>
        <sz val="11"/>
        <color theme="1"/>
        <rFont val="Calibri"/>
        <family val="2"/>
        <scheme val="minor"/>
      </rPr>
      <t xml:space="preserve"> OB-tid</t>
    </r>
  </si>
  <si>
    <t xml:space="preserve">              Övertid</t>
  </si>
  <si>
    <r>
      <rPr>
        <u/>
        <sz val="11"/>
        <color theme="1"/>
        <rFont val="Calibri"/>
        <family val="2"/>
        <scheme val="minor"/>
      </rPr>
      <t>OB 1</t>
    </r>
    <r>
      <rPr>
        <sz val="11"/>
        <color theme="1"/>
        <rFont val="Calibri"/>
        <family val="2"/>
        <scheme val="minor"/>
      </rPr>
      <t>: 20 % av utgående lön</t>
    </r>
  </si>
  <si>
    <r>
      <rPr>
        <u/>
        <sz val="11"/>
        <color theme="1"/>
        <rFont val="Calibri"/>
        <family val="2"/>
        <scheme val="minor"/>
      </rPr>
      <t>Övertid B</t>
    </r>
    <r>
      <rPr>
        <sz val="11"/>
        <color theme="1"/>
        <rFont val="Calibri"/>
        <family val="2"/>
        <scheme val="minor"/>
      </rPr>
      <t>: 50 % av utgående lön</t>
    </r>
  </si>
  <si>
    <t>Arbetade timmar x Timlön</t>
  </si>
  <si>
    <t>OB-timmar x OB-tillägg</t>
  </si>
  <si>
    <t>S:a OB-tillägg</t>
  </si>
  <si>
    <t>S:a Övertidstillägg</t>
  </si>
  <si>
    <t>Övertidstimmar x Övertidstillägg</t>
  </si>
  <si>
    <r>
      <rPr>
        <u/>
        <sz val="11"/>
        <color theme="1"/>
        <rFont val="Calibri"/>
        <family val="2"/>
        <scheme val="minor"/>
      </rPr>
      <t>Maj 2011</t>
    </r>
    <r>
      <rPr>
        <sz val="11"/>
        <color theme="1"/>
        <rFont val="Calibri"/>
        <family val="2"/>
        <scheme val="minor"/>
      </rPr>
      <t xml:space="preserve">: 22 arbetsdagar à 8 timmar per dag </t>
    </r>
  </si>
  <si>
    <t>Antal timmar på Obekväm arbetstid. OBS! Kan aldrig sammanfalla med Övertid</t>
  </si>
  <si>
    <t>Antal Övertidstimmar</t>
  </si>
  <si>
    <t xml:space="preserve">TIDLÖN - Beräkningsexempel: Timlön </t>
  </si>
  <si>
    <t>Beräkningsexempel - Månadslön i förskott</t>
  </si>
  <si>
    <t xml:space="preserve">Faktiskt arbetad tid under Löneperioden. </t>
  </si>
  <si>
    <t>Sjukfrånvaro (dag 1 och 2)</t>
  </si>
  <si>
    <t xml:space="preserve">  Sjukfrånvaro, dag 1</t>
  </si>
  <si>
    <t xml:space="preserve">  Sjukfrånvaro, dag 2</t>
  </si>
  <si>
    <t>(20% av månadslönen x 12) / (52 x veckoarbetstiden) per frånvarotimme</t>
  </si>
  <si>
    <t>(månadslönen x 12) / (52 x veckoarbetstiden) per frånvarotimme</t>
  </si>
  <si>
    <t>TIDLÖN - Beräkningsexempel: Månadslön i förskott</t>
  </si>
  <si>
    <t>Sjuklön dag 2</t>
  </si>
  <si>
    <t>(80% av månadslönen x 12) / (52 x veckoarbetstiden) per frånvarotimme</t>
  </si>
  <si>
    <t>Ordinarie lön vid övertidsarbete</t>
  </si>
  <si>
    <t>Löneavdrag i juni</t>
  </si>
  <si>
    <t>S:a Löneavdrag</t>
  </si>
  <si>
    <t>Att rapportera i LÖSEN-rapport</t>
  </si>
  <si>
    <t>Se flik 'Övergripande definitioner' för vilka anställda som ska ingå i LÖSEN-Rapporten</t>
  </si>
  <si>
    <t>Avtalad månadslön</t>
  </si>
  <si>
    <t>Nytt i Byggavtalet: OB-tillägg tillämpas endast under "ordinarie" arbetstid; aldrig för övertid.</t>
  </si>
  <si>
    <r>
      <rPr>
        <sz val="11"/>
        <rFont val="Calibri"/>
        <family val="2"/>
      </rPr>
      <t>Gäller både tim- och månadsavlönade.</t>
    </r>
    <r>
      <rPr>
        <u/>
        <sz val="11"/>
        <color theme="10"/>
        <rFont val="Calibri"/>
        <family val="2"/>
      </rPr>
      <t xml:space="preserve"> Se flik 'Urval timmar och lönesumma' för exakt definition</t>
    </r>
  </si>
  <si>
    <t xml:space="preserve">- Tillsvidareanställd. Även anställd som börjat eller slutat under Löneperioden
- Visstidsanställd som arbetat minst en timme under Löneperioden
- Provanställd
</t>
  </si>
  <si>
    <r>
      <rPr>
        <b/>
        <u/>
        <sz val="18"/>
        <color rgb="FFFF0000"/>
        <rFont val="Calibri"/>
        <family val="2"/>
        <scheme val="minor"/>
      </rPr>
      <t>INTE</t>
    </r>
    <r>
      <rPr>
        <b/>
        <sz val="18"/>
        <color rgb="FFFF0000"/>
        <rFont val="Calibri"/>
        <family val="2"/>
        <scheme val="minor"/>
      </rPr>
      <t xml:space="preserve"> INGÅR I LÖSEN (exempel)</t>
    </r>
  </si>
  <si>
    <t>TIDLÖN - Beräkningsexempel: Månadslön i efterskott</t>
  </si>
  <si>
    <t>= (Övertidstimmar x Övertidstillägg)</t>
  </si>
  <si>
    <t>"Möjlig" arbetstid*</t>
  </si>
  <si>
    <t xml:space="preserve">* Antal vardagar under aktuell löneperiod x 8 timmar </t>
  </si>
  <si>
    <t>** Utgående lön = (månadslönen x 12) / (52 x veckoarbetstiden) per timme</t>
  </si>
  <si>
    <t>Utgående lön**</t>
  </si>
  <si>
    <r>
      <rPr>
        <u/>
        <sz val="11"/>
        <color theme="1"/>
        <rFont val="Calibri"/>
        <family val="2"/>
        <scheme val="minor"/>
      </rPr>
      <t>OB 1</t>
    </r>
    <r>
      <rPr>
        <sz val="11"/>
        <color theme="1"/>
        <rFont val="Calibri"/>
        <family val="2"/>
        <scheme val="minor"/>
      </rPr>
      <t>: 20 % av Utgående lön**</t>
    </r>
  </si>
  <si>
    <r>
      <rPr>
        <u/>
        <sz val="11"/>
        <color theme="1"/>
        <rFont val="Calibri"/>
        <family val="2"/>
        <scheme val="minor"/>
      </rPr>
      <t>Övertid B</t>
    </r>
    <r>
      <rPr>
        <sz val="11"/>
        <color theme="1"/>
        <rFont val="Calibri"/>
        <family val="2"/>
        <scheme val="minor"/>
      </rPr>
      <t>: 50 % av Utgående lön**</t>
    </r>
  </si>
  <si>
    <t>Att rapportera i LÖSEN-Rapport</t>
  </si>
  <si>
    <r>
      <t>Avtalad månadslön + [(ordinarie lön vid övertid) - (Sjuklön och Löneavdrag)</t>
    </r>
    <r>
      <rPr>
        <i/>
        <sz val="11"/>
        <color rgb="FFFF0000"/>
        <rFont val="Calibri"/>
        <family val="2"/>
        <scheme val="minor"/>
      </rPr>
      <t xml:space="preserve"> </t>
    </r>
  </si>
  <si>
    <t xml:space="preserve">LÖSEN-Rapport avseende maj lämnas först i juni även vid förskottslön. Detta för att timmar och belopp avseende Tillägg/Avdrag  kan redovisas först månaden efter aktuell Löneperiod. </t>
  </si>
  <si>
    <r>
      <t xml:space="preserve">Det går att skicka en ny LÖSEN-Rapport om det fanns felaktigheter och/eller andra brister i den ursprungliga.
Den nya LÖSEN-Rapporten skall då skickas i sin HELHET eftersom det inte finns något stöd för att ta emot enbart  ändringar. Den nya rapporten ersätter HELT den ursprungliga.
Möjligheten att skicka en ny LÖSEN-Rapport, som ska ersätta en tidigare, kommer att finnas upp till månader efter den Löneperiod som rapporterats. </t>
    </r>
    <r>
      <rPr>
        <u/>
        <sz val="11"/>
        <color theme="1"/>
        <rFont val="Calibri"/>
        <family val="2"/>
        <scheme val="minor"/>
      </rPr>
      <t>Exempel:</t>
    </r>
    <r>
      <rPr>
        <sz val="11"/>
        <color theme="1"/>
        <rFont val="Calibri"/>
        <family val="2"/>
        <scheme val="minor"/>
      </rPr>
      <t xml:space="preserve"> LÖSEN-Rapporten avseende maj, som rapporterades i juni, innehöll felaktigheter. Rapporten kan då ersättas med en ny före den sista augusti.</t>
    </r>
  </si>
  <si>
    <t>OBS! Obligatorisk uppgift. Dock tillåtet (och nödvändigt) att undantagsvis rapportera '0' (nolla) om Yrkeskod för en anställd inte kan specificeras.</t>
  </si>
  <si>
    <t>LÖSEN-Rapport avseende maj lämnas  i juni</t>
  </si>
  <si>
    <t>Timmar på obekväm arbetstid. OBS! Kan aldrig sammanfalla med Övertid.</t>
  </si>
  <si>
    <r>
      <t>Avtalad månadslön</t>
    </r>
    <r>
      <rPr>
        <i/>
        <sz val="11"/>
        <color rgb="FFFF0000"/>
        <rFont val="Calibri"/>
        <family val="2"/>
        <scheme val="minor"/>
      </rPr>
      <t xml:space="preserve"> maj </t>
    </r>
    <r>
      <rPr>
        <sz val="11"/>
        <color theme="1"/>
        <rFont val="Calibri"/>
        <family val="2"/>
        <scheme val="minor"/>
      </rPr>
      <t>+ [(ordinarie lön vid övertid) - (Sjuklön och Löneavdrag)</t>
    </r>
    <r>
      <rPr>
        <i/>
        <sz val="11"/>
        <color rgb="FFFF0000"/>
        <rFont val="Calibri"/>
        <family val="2"/>
        <scheme val="minor"/>
      </rPr>
      <t xml:space="preserve">  avseende maj, justering i juni]</t>
    </r>
  </si>
  <si>
    <t xml:space="preserve">Beräkning av löneavdrag vid sjukfrånvaro för månadsavlönade.  </t>
  </si>
  <si>
    <t>Dag 1</t>
  </si>
  <si>
    <t>Dag 2-14</t>
  </si>
  <si>
    <t>(80% av månadslönen x 12) / (52 x vecko-arbetstiden)</t>
  </si>
  <si>
    <t>&gt;= 15 arbetsdagar</t>
  </si>
  <si>
    <t>Beräkning av löneavdrag för annan fråvaro för månadsavlönade.</t>
  </si>
  <si>
    <t>X</t>
  </si>
  <si>
    <r>
      <rPr>
        <b/>
        <sz val="11"/>
        <color theme="1"/>
        <rFont val="Calibri"/>
        <family val="2"/>
        <scheme val="minor"/>
      </rPr>
      <t xml:space="preserve">   X</t>
    </r>
    <r>
      <rPr>
        <sz val="11"/>
        <color theme="1"/>
        <rFont val="Calibri"/>
        <family val="2"/>
        <scheme val="minor"/>
      </rPr>
      <t xml:space="preserve"> Ingår i granskningsunderlaget till Byggnads </t>
    </r>
  </si>
  <si>
    <r>
      <rPr>
        <sz val="11"/>
        <color rgb="FF0070C0"/>
        <rFont val="Calibri"/>
        <family val="2"/>
      </rPr>
      <t xml:space="preserve">Arbetade timmar </t>
    </r>
    <r>
      <rPr>
        <sz val="11"/>
        <rFont val="Calibri"/>
        <family val="2"/>
      </rPr>
      <t xml:space="preserve">inklusive Övertid och Tid som ersätts med utgående lön enligt nedan spec samt motsvarande </t>
    </r>
    <r>
      <rPr>
        <sz val="11"/>
        <color rgb="FF0070C0"/>
        <rFont val="Calibri"/>
        <family val="2"/>
      </rPr>
      <t xml:space="preserve">Lönesumma </t>
    </r>
    <r>
      <rPr>
        <b/>
        <sz val="11"/>
        <rFont val="Calibri"/>
        <family val="2"/>
      </rPr>
      <t>exklusive</t>
    </r>
    <r>
      <rPr>
        <sz val="11"/>
        <rFont val="Calibri"/>
        <family val="2"/>
      </rPr>
      <t xml:space="preserve"> </t>
    </r>
    <r>
      <rPr>
        <b/>
        <sz val="11"/>
        <rFont val="Calibri"/>
        <family val="2"/>
      </rPr>
      <t>tillägg</t>
    </r>
    <r>
      <rPr>
        <sz val="11"/>
        <rFont val="Calibri"/>
        <family val="2"/>
      </rPr>
      <t xml:space="preserve"> för OB, Skift och Övertid.  
Lön/ersättningar på lönearter enligt specifikation </t>
    </r>
    <r>
      <rPr>
        <sz val="11"/>
        <color rgb="FFFF0000"/>
        <rFont val="Calibri"/>
        <family val="2"/>
      </rPr>
      <t xml:space="preserve">Ingår </t>
    </r>
    <r>
      <rPr>
        <u/>
        <sz val="11"/>
        <color rgb="FFFF0000"/>
        <rFont val="Calibri"/>
        <family val="2"/>
      </rPr>
      <t>inte</t>
    </r>
    <r>
      <rPr>
        <sz val="11"/>
        <color rgb="FFFF0000"/>
        <rFont val="Calibri"/>
        <family val="2"/>
      </rPr>
      <t xml:space="preserve"> i LÖSEN </t>
    </r>
    <r>
      <rPr>
        <sz val="11"/>
        <rFont val="Calibri"/>
        <family val="2"/>
      </rPr>
      <t>ska inte ingå.</t>
    </r>
  </si>
  <si>
    <r>
      <rPr>
        <sz val="11"/>
        <color theme="3" tint="0.39997558519241921"/>
        <rFont val="Calibri"/>
        <family val="2"/>
      </rPr>
      <t xml:space="preserve">Arbetade timmar </t>
    </r>
    <r>
      <rPr>
        <sz val="11"/>
        <rFont val="Calibri"/>
        <family val="2"/>
      </rPr>
      <t xml:space="preserve">inklusive Övertid och Tid som ersätts med utgående lön enligt nedan spec samt motsvarande </t>
    </r>
    <r>
      <rPr>
        <sz val="11"/>
        <color theme="3" tint="0.39997558519241921"/>
        <rFont val="Calibri"/>
        <family val="2"/>
      </rPr>
      <t>Lönesumma</t>
    </r>
    <r>
      <rPr>
        <sz val="11"/>
        <rFont val="Calibri"/>
        <family val="2"/>
      </rPr>
      <t xml:space="preserve"> </t>
    </r>
    <r>
      <rPr>
        <b/>
        <sz val="11"/>
        <rFont val="Calibri"/>
        <family val="2"/>
      </rPr>
      <t>exklusive tillägg</t>
    </r>
    <r>
      <rPr>
        <sz val="11"/>
        <rFont val="Calibri"/>
        <family val="2"/>
      </rPr>
      <t xml:space="preserve"> för OB, Skift och Övertid.  
Lön för ej arbetad tid - vid föräldraledighet, sjukfrånvaro etc. - ska inte ingå. Motsvarande gäller även tid och lön/ersättningar på lönearter enligt specifikation </t>
    </r>
    <r>
      <rPr>
        <sz val="11"/>
        <color rgb="FFFF0000"/>
        <rFont val="Calibri"/>
        <family val="2"/>
      </rPr>
      <t xml:space="preserve">Ingår </t>
    </r>
    <r>
      <rPr>
        <u/>
        <sz val="11"/>
        <color rgb="FFFF0000"/>
        <rFont val="Calibri"/>
        <family val="2"/>
      </rPr>
      <t>inte</t>
    </r>
    <r>
      <rPr>
        <sz val="11"/>
        <color rgb="FFFF0000"/>
        <rFont val="Calibri"/>
        <family val="2"/>
      </rPr>
      <t xml:space="preserve"> i LÖSEN</t>
    </r>
    <r>
      <rPr>
        <sz val="11"/>
        <rFont val="Calibri"/>
        <family val="2"/>
      </rPr>
      <t xml:space="preserve">.
</t>
    </r>
    <r>
      <rPr>
        <sz val="11"/>
        <color rgb="FF0070C0"/>
        <rFont val="Calibri"/>
        <family val="2"/>
      </rPr>
      <t>Avtalad Månadslön</t>
    </r>
    <r>
      <rPr>
        <sz val="11"/>
        <rFont val="Calibri"/>
        <family val="2"/>
      </rPr>
      <t xml:space="preserve">. För anställda som arbetar deltid anges det belopp som motsvarar </t>
    </r>
    <r>
      <rPr>
        <sz val="11"/>
        <color theme="1"/>
        <rFont val="Calibri"/>
        <family val="2"/>
      </rPr>
      <t xml:space="preserve">heltidslön. </t>
    </r>
  </si>
  <si>
    <r>
      <rPr>
        <u/>
        <sz val="11"/>
        <color theme="1"/>
        <rFont val="Calibri"/>
        <family val="2"/>
        <scheme val="minor"/>
      </rPr>
      <t>Byggarbetsplats/-er</t>
    </r>
    <r>
      <rPr>
        <sz val="11"/>
        <color theme="1"/>
        <rFont val="Calibri"/>
        <family val="2"/>
        <scheme val="minor"/>
      </rPr>
      <t xml:space="preserve"> som den anställde arbetat på under Löneperioden. 
- Detta gäller för Timavlönade. Saknas den detaljnivån så används koden för huvudsaklig arbetsplats under perioden.
- För Månadsavlönade räcker att ange den byggarbetsplats som den anställde huvudsakligen arbetat på under perioden</t>
    </r>
  </si>
  <si>
    <t>Kommunkod enligt SCB-tabell</t>
  </si>
  <si>
    <t>( Helglönedag)</t>
  </si>
  <si>
    <t>DETALJSPEC AV LÖNEARTER 
SOM INGÅR (exempel)</t>
  </si>
  <si>
    <t>Per dag</t>
  </si>
  <si>
    <t>(1/21) x  Avtalad månadslön</t>
  </si>
  <si>
    <t>Hel dag</t>
  </si>
  <si>
    <t>Per timme</t>
  </si>
  <si>
    <t>(månadslönen x 12) / (52 x veckoarbetstiden)</t>
  </si>
  <si>
    <t>Beräkning av lön vid Arbetstidsförkortning</t>
  </si>
  <si>
    <t>*** Se beräkningsregler nedan.</t>
  </si>
  <si>
    <r>
      <t xml:space="preserve">** Helglönedagar </t>
    </r>
    <r>
      <rPr>
        <b/>
        <sz val="10"/>
        <color rgb="FFFF0000"/>
        <rFont val="Calibri"/>
        <family val="2"/>
        <scheme val="minor"/>
      </rPr>
      <t>ingår inte</t>
    </r>
    <r>
      <rPr>
        <sz val="10"/>
        <color theme="1"/>
        <rFont val="Calibri"/>
        <family val="2"/>
        <scheme val="minor"/>
      </rPr>
      <t xml:space="preserve"> i arbetade timmar. Helglön </t>
    </r>
    <r>
      <rPr>
        <b/>
        <sz val="10"/>
        <color theme="4" tint="-0.249977111117893"/>
        <rFont val="Calibri"/>
        <family val="2"/>
        <scheme val="minor"/>
      </rPr>
      <t>ingår</t>
    </r>
    <r>
      <rPr>
        <sz val="10"/>
        <color theme="1"/>
        <rFont val="Calibri"/>
        <family val="2"/>
        <scheme val="minor"/>
      </rPr>
      <t xml:space="preserve"> däremot i Lönesumman, dvs. det ska inte göras något avdrag för helglön från Avtalad månadslön.</t>
    </r>
  </si>
  <si>
    <r>
      <t>Avtalad månadslön - (semesterlön + lön vid arbetstidsförkortning)</t>
    </r>
    <r>
      <rPr>
        <i/>
        <sz val="11"/>
        <color rgb="FFFF0000"/>
        <rFont val="Calibri"/>
        <family val="2"/>
        <scheme val="minor"/>
      </rPr>
      <t xml:space="preserve"> </t>
    </r>
  </si>
  <si>
    <t>Lönesumma**</t>
  </si>
  <si>
    <t>Summa</t>
  </si>
  <si>
    <t>(1/21) x avtalad månadslön per dag***</t>
  </si>
  <si>
    <t xml:space="preserve">  Arbetstidsförkortning, 1 dag</t>
  </si>
  <si>
    <t>(4,6% x avtalad månadslön) per semesterdag</t>
  </si>
  <si>
    <t xml:space="preserve">  Semester, 4 dagar</t>
  </si>
  <si>
    <t>Lön vid semester och arbetstidsförkortning</t>
  </si>
  <si>
    <t>Kristi Himmelfärdsdag, nationaldagen och midsommarafton</t>
  </si>
  <si>
    <t>Helglönedagar**</t>
  </si>
  <si>
    <t xml:space="preserve">         Anm.</t>
  </si>
  <si>
    <t>1 dag</t>
  </si>
  <si>
    <t>4 dagar</t>
  </si>
  <si>
    <t>Semester</t>
  </si>
  <si>
    <r>
      <rPr>
        <u/>
        <sz val="11"/>
        <color theme="1"/>
        <rFont val="Calibri"/>
        <family val="2"/>
        <scheme val="minor"/>
      </rPr>
      <t>Juni 2011</t>
    </r>
    <r>
      <rPr>
        <sz val="11"/>
        <color theme="1"/>
        <rFont val="Calibri"/>
        <family val="2"/>
        <scheme val="minor"/>
      </rPr>
      <t xml:space="preserve">: 19 arbetsdagar à 8 timmar per dag </t>
    </r>
  </si>
  <si>
    <t>LÖSEN-Rapport avseende juni lämnas  i juli</t>
  </si>
  <si>
    <t xml:space="preserve">2011-06-01 -- 2011-06-30     </t>
  </si>
  <si>
    <t>TIDLÖN - Beräkningsexempel(2): Månadslön i efterskott</t>
  </si>
  <si>
    <t>(1/21) x x avtalad månadslön</t>
  </si>
  <si>
    <r>
      <t>Avtalad månadslön</t>
    </r>
    <r>
      <rPr>
        <i/>
        <sz val="11"/>
        <color rgb="FFFF0000"/>
        <rFont val="Calibri"/>
        <family val="2"/>
        <scheme val="minor"/>
      </rPr>
      <t xml:space="preserve"> juni </t>
    </r>
    <r>
      <rPr>
        <sz val="11"/>
        <color theme="1"/>
        <rFont val="Calibri"/>
        <family val="2"/>
        <scheme val="minor"/>
      </rPr>
      <t xml:space="preserve">- [(semesterlön + lön vid arbetstidsförkortning) </t>
    </r>
    <r>
      <rPr>
        <i/>
        <sz val="11"/>
        <color rgb="FFFF0000"/>
        <rFont val="Calibri"/>
        <family val="2"/>
        <scheme val="minor"/>
      </rPr>
      <t>avseende juni, justering i juli</t>
    </r>
    <r>
      <rPr>
        <i/>
        <sz val="11"/>
        <rFont val="Calibri"/>
        <family val="2"/>
        <scheme val="minor"/>
      </rPr>
      <t>]</t>
    </r>
  </si>
  <si>
    <t>Helglönedagar i juni**</t>
  </si>
  <si>
    <t xml:space="preserve">LÖSEN-Rapport avseende juni lämnas först i juli även vid förskottslön. Detta för att timmar och belopp avseende Tillägg/Avdrag  kan redovisas först månaden efter aktuell Löneperiod. </t>
  </si>
  <si>
    <t xml:space="preserve">2011-06-01 -- 2011-06-30         </t>
  </si>
  <si>
    <t>TIDLÖN - Beräkningsexempel(2): Månadslön i förskott</t>
  </si>
  <si>
    <t>Alla anställda enligt kollektivavtal</t>
  </si>
  <si>
    <t>Enligt kollektivavtalet är alla företag skyldiga att leverera en LÖSEN-rapport minst varannan månad.</t>
  </si>
  <si>
    <t xml:space="preserve">Varje LÖSEN-Rapport, oavsett om den lämnas via fil eller manuellt, är PUL-säkrad. Det innebär att Personnummer och Personnamn envägskrypteras (hashning), dvs. det finns ingen möjlighet att dekryptera (återskapa) originaldata. 
Byggnads kan, i samband med lönegranskning, endast "låsa upp" personuppgifter för sina medlemmar, dvs. endast för dem som har motsvarande envägskrypterade Personnummer  kopplat till aktiv medlem i Byggnads medlemsregister.
BI och övriga arb giv org kommer överhuvudtaget inte att ta del av några personuppgifter. </t>
  </si>
  <si>
    <t xml:space="preserve">Det är företagets Löneperiod som är avgörande för när uppgifter ska rapporteras. LÖSEN är ständigt öppet för mottagande av rapport. </t>
  </si>
  <si>
    <t xml:space="preserve">Första respektive sista dag i den period som Löneuppgifterna avser är Startdatum respektive Slutdatum i LÖSEN-rapporten.
Byggnads och Arb giv org  förväntar sig att företagen rapporterar i "efterskott", dvs. i samband med lönekörningen månaden efter den Löneperiod som ska rapporteras. </t>
  </si>
  <si>
    <t>BI arb giv org  och Byggnads kommer att ta fram en gemensam lösning för manuell rapportering för företag som inte har möjlighet att leverera rapport i fastställt filformat. När lösningen är klar kommer den att presenteras på respektive webbplats för LÖSEN.</t>
  </si>
  <si>
    <t>Korrigering av underlag</t>
  </si>
  <si>
    <t>10075</t>
  </si>
  <si>
    <t>Entreprenad maskinavtalet</t>
  </si>
  <si>
    <t xml:space="preserve">Lönetyp </t>
  </si>
  <si>
    <t>Anställdes löneform</t>
  </si>
  <si>
    <t>Faktiskt arbetade timmar, dvs. inklusive övertid</t>
  </si>
  <si>
    <r>
      <t>Utbetald lönesumma.</t>
    </r>
    <r>
      <rPr>
        <sz val="11"/>
        <color rgb="FFFF0000"/>
        <rFont val="Calibri"/>
        <family val="2"/>
        <scheme val="minor"/>
      </rPr>
      <t xml:space="preserve"> Exklusive ev övertidstillägg</t>
    </r>
  </si>
  <si>
    <t xml:space="preserve">Är den arbetsplats där arbetet har utförts, man kan antingen ange företagets projektnummer eller det arbetsplatsnummer man får från Avstämningsverktyget. </t>
  </si>
  <si>
    <t>UtlanadTillOrgnr</t>
  </si>
  <si>
    <t>Arbetsplatsnr</t>
  </si>
  <si>
    <t>GrundlonPerTimma</t>
  </si>
  <si>
    <t xml:space="preserve">UtbetaltOverskott: </t>
  </si>
  <si>
    <t xml:space="preserve">UtbNivaPerTimma: 
</t>
  </si>
  <si>
    <t xml:space="preserve">GRUNDFÖRUTSÄTTNINGAR  </t>
  </si>
  <si>
    <t>Ej utlåning - fältet fylls då med 10 nollor</t>
  </si>
  <si>
    <t>Oblig. vde
Tidlön</t>
  </si>
  <si>
    <t>Oblig. vde
Prestlön</t>
  </si>
  <si>
    <t>Fördelningstal är det tal som anger arbetstagarens yrkeskompetens  och som ligger till grund för beräkningen av lön. För aktuella uppgifter hänvisar vi till aktuellt avtal och paragrafen för lönebestämmelser</t>
  </si>
  <si>
    <t>Typ arbetstagare</t>
  </si>
  <si>
    <t>Yrkesarbetare (arbetstagare med yrkesbevis)</t>
  </si>
  <si>
    <t>Lärling (arbetstagare inom lärlinsstegen)</t>
  </si>
  <si>
    <t>Övriga (övr arbetstagare utan yrkesbevis)</t>
  </si>
  <si>
    <t>Anges vid redovisning</t>
  </si>
  <si>
    <t>Timlön (Tidlön)</t>
  </si>
  <si>
    <t>Timlön (Prestationslön)</t>
  </si>
  <si>
    <t>Tid som ersätts med grundlön</t>
  </si>
  <si>
    <t>Väntetid</t>
  </si>
  <si>
    <t>(ej applicerbart)</t>
  </si>
  <si>
    <t>Ska ingå i Arbetade timmar och Lönesumma.</t>
  </si>
  <si>
    <t>Heltal 
 0 gällande  Byggavtalet (undantagna arbeten finns under §3)</t>
  </si>
  <si>
    <t>Man anger organisationsnummer på det företag som den anställde har varit utlånad till och utfört arbete för. Arbetsplatsnummer ovan ska komma från det företaget som har anmält arbetsplatsen i Avstämningsverktyget. Man kan alltid ange arbetsplatsnummer från Avstämningsverktyget som är unikt.</t>
  </si>
  <si>
    <t>Kronor och ören per timme</t>
  </si>
  <si>
    <t>Kronor och ören redan utbetald lön</t>
  </si>
  <si>
    <t>N/A</t>
  </si>
  <si>
    <t>OBS! Byggföretag som inte arbetar med Prestationslöner behöver förstås inte rapportera värden i dessa fält vid rapportering av LÖSEN</t>
  </si>
  <si>
    <t xml:space="preserve">Utbetalt överskott från tidigare avstämningar
 </t>
  </si>
  <si>
    <t>1)</t>
  </si>
  <si>
    <t>Nytt Projekt</t>
  </si>
  <si>
    <t>Steg</t>
  </si>
  <si>
    <t>Beskrivning</t>
  </si>
  <si>
    <t>Byggföretaget etablerar ett nytt projekt. 
Skapar en Arbetsplatsanmälan i Avstämningsverktyget.
Mailas till Byggnads och BI</t>
  </si>
  <si>
    <t>2)</t>
  </si>
  <si>
    <t>Begäran om förhandling</t>
  </si>
  <si>
    <t xml:space="preserve">3) </t>
  </si>
  <si>
    <t>Ackordsförhandling</t>
  </si>
  <si>
    <t>Initierar en första förhandling för att sätta en Överenskommelse.</t>
  </si>
  <si>
    <t xml:space="preserve">4) </t>
  </si>
  <si>
    <t>Överenskommelse</t>
  </si>
  <si>
    <t>Överenskommelsen dokumenteras i Avstämningsverktyget</t>
  </si>
  <si>
    <t>5)</t>
  </si>
  <si>
    <t>Löpande månatliga löneutbet</t>
  </si>
  <si>
    <t>6)</t>
  </si>
  <si>
    <t>Avstämning ackordsperiod</t>
  </si>
  <si>
    <t>7)</t>
  </si>
  <si>
    <t>Överenskommen Avstämning</t>
  </si>
  <si>
    <t>8)</t>
  </si>
  <si>
    <t>Ackordslöneutbetalning</t>
  </si>
  <si>
    <t>Med utgångspunkt från projektinsatsen genomförs en förhandling</t>
  </si>
  <si>
    <t>Var 90:e dag (vanligtvis) så genomförs en avstämning. 
Byggnads och Byggföretaget gör avstämningen gemensamt i Avstämningsverktyget.
Inom avstämningen läses då lön-/tidsuppgifter in för Avstämningsperioden. Avstämningsverktyget hämtar dessa uppgifter från LÖSEN databas. Dvs det som löpande rapporterats in per månad (löneperiod) som motsvarar den period avstämningen avser</t>
  </si>
  <si>
    <t>Parterna är överens efter avstämningen. Eventuellt görs korrigeringar (om t ex felstämpling av tid upptäcks etc).
Fördelningslista skrivs ut med ev överskott per individ. Blir underlag för utbetalning vid nästa lönekörning. 
Även underlag för ev korrigeringar kan skrivas ut</t>
  </si>
  <si>
    <t>Enligt vad Avstämningens Fördelningslista visar.
Innebär att LÖSEN-fil som redovisas denna löneperiod innehåller detta Överskott</t>
  </si>
  <si>
    <t>Beskrivning av Avstämningsprocessen för Prestationslöner</t>
  </si>
  <si>
    <t>Organisationsnummer på Företag som lånar</t>
  </si>
  <si>
    <t>Om företaget inte har eget nummer för arbetsplats (t ex ett projektnummer från ett verksamhetsystem), så kan arbetsplatsnumret från Avstämningsverktyget användas.
OBS! För utlånad Personal ska Arbetsplatsnummer från Företaget som lånar anges</t>
  </si>
  <si>
    <t>TILLKOMMANDE FÄLT FÖR PRESTATIONSLÖNER (LÖSEN 2.0)</t>
  </si>
  <si>
    <t>Beskrivning av steg i Avstämningsprocessen</t>
  </si>
  <si>
    <r>
      <t xml:space="preserve">55 </t>
    </r>
    <r>
      <rPr>
        <i/>
        <sz val="9"/>
        <color theme="1"/>
        <rFont val="Calibri"/>
        <family val="2"/>
        <scheme val="minor"/>
      </rPr>
      <t>(OBS ett ex. Se resp avtal)</t>
    </r>
  </si>
  <si>
    <r>
      <t xml:space="preserve">88 </t>
    </r>
    <r>
      <rPr>
        <i/>
        <sz val="9"/>
        <color theme="1"/>
        <rFont val="Calibri"/>
        <family val="2"/>
        <scheme val="minor"/>
      </rPr>
      <t>(OBS ett ex. Se resp avtal)</t>
    </r>
  </si>
  <si>
    <t>Tidlön</t>
  </si>
  <si>
    <t>Timlön eller månadslön</t>
  </si>
  <si>
    <t>Arbete som ersätts med prestationslön ska löpande stämmas av mot det underlag som ligger till grund för prestationslöneöverenskommelsen. Avstämningsperiod är den tidsperiod som avstämningen avser. Vanligtvis 3 månader, om inte annat överenskommits.</t>
  </si>
  <si>
    <t>Prestationslön är alla olika former av ackord och resultatlön samt kombinationer av dessa. Ett prestationslönesystem innehåller rörlig lönedel. Ett ackord grundas på arbetad tid medan resultatlön avses lönesystem med rörlig lönedel som består av olika typer av resultat baserat på exempelvis ekonomiskt resultat, tid, kvalitet, material- och resurs förbrukning och att följa tidplan.</t>
  </si>
  <si>
    <t>LÖSEN 1.0</t>
  </si>
  <si>
    <t>Den första rapporteringsversionen av LÖSEN. Enbart baserad på Tidlön</t>
  </si>
  <si>
    <t>LÖSEN 2.0</t>
  </si>
  <si>
    <t>Komplett rapporteringsversion av LÖSEN. Innehåller både Tidlön och Prestationslön</t>
  </si>
  <si>
    <t>BI och Byggnads tar emot LÖSEN-rapporter från varsin webbplats. 
- Byggföretag som är Medlemmar i BI  och andra arb giv org:           www.losenrapportering.se
- Byggföretag med hängavtal:                                                                    www.byggnads.se/arbetsgivare/losen</t>
  </si>
  <si>
    <t>Avstämningsperiod 
(Ackordsperiod, Mätperiod)</t>
  </si>
  <si>
    <t>Projektet löper på. Lön utbetalas månadsvis enligt överenskommen utbetalningsnivå.
Månadsvis tas LÖSEN-fil ut, nu kompletterad med fält för att även få med Prestationslöner, och rapporteras in till www.losenrapportering.se eller www.byggnads.se/arbetsgivare/losen</t>
  </si>
  <si>
    <t>Arbetsplatsnummer -max 100 tecken.</t>
  </si>
  <si>
    <t>Personens avtalade grundlön för angivna timmar</t>
  </si>
  <si>
    <r>
      <rPr>
        <b/>
        <sz val="11"/>
        <color theme="1"/>
        <rFont val="Calibri"/>
        <family val="2"/>
        <scheme val="minor"/>
      </rPr>
      <t>Den anställdes</t>
    </r>
    <r>
      <rPr>
        <sz val="11"/>
        <color theme="1"/>
        <rFont val="Calibri"/>
        <family val="2"/>
        <scheme val="minor"/>
      </rPr>
      <t xml:space="preserve"> grundlön enligt kollektivavtalets lönetabeller. </t>
    </r>
  </si>
  <si>
    <r>
      <rPr>
        <b/>
        <sz val="11"/>
        <color theme="1"/>
        <rFont val="Calibri"/>
        <family val="2"/>
        <scheme val="minor"/>
      </rPr>
      <t>Arbetsplatsens överenskomna utbetalningsnivå</t>
    </r>
    <r>
      <rPr>
        <sz val="11"/>
        <color theme="1"/>
        <rFont val="Calibri"/>
        <family val="2"/>
        <scheme val="minor"/>
      </rPr>
      <t xml:space="preserve"> för löpande löneutbetalning till anställda.
</t>
    </r>
  </si>
  <si>
    <r>
      <t xml:space="preserve">Specifikation på hur stor del av lönesumman som angivits som är utbetalt överskott (tidigare avstämning). </t>
    </r>
    <r>
      <rPr>
        <b/>
        <sz val="11"/>
        <color theme="1"/>
        <rFont val="Calibri"/>
        <family val="2"/>
        <scheme val="minor"/>
      </rPr>
      <t>OBS!</t>
    </r>
    <r>
      <rPr>
        <sz val="11"/>
        <color theme="1"/>
        <rFont val="Calibri"/>
        <family val="2"/>
        <scheme val="minor"/>
      </rPr>
      <t xml:space="preserve"> Redovisas enbart då arbetad tid förekommer på avsedd arbetsplats i period som redovisas.</t>
    </r>
  </si>
  <si>
    <t>Den för arbetsplatsen överenskomna utbetalningsnivån (för yrkesarbetare )</t>
  </si>
  <si>
    <t>LÖSEN 2.1</t>
  </si>
  <si>
    <t>Komplett rapporteringsversion av LÖSEN. Innehåller även avtalsområdena för Installatörsföretagen och Plåt &amp; Vent</t>
  </si>
  <si>
    <t>25070</t>
  </si>
  <si>
    <t>Teknikinstallationsavtalet</t>
  </si>
  <si>
    <t>Inriktning Rör</t>
  </si>
  <si>
    <t>25071</t>
  </si>
  <si>
    <t>Inriktning Isolering</t>
  </si>
  <si>
    <t>25072</t>
  </si>
  <si>
    <t>Inriktning Kyl</t>
  </si>
  <si>
    <t>25073</t>
  </si>
  <si>
    <t>Plåt- och Ventilationsavtalet</t>
  </si>
  <si>
    <t>Medlemmar hos Installatörsföretagen</t>
  </si>
  <si>
    <t>42074</t>
  </si>
  <si>
    <t>Medlemmar hos Plåt och Ventföretagen</t>
  </si>
  <si>
    <t>8a</t>
  </si>
  <si>
    <t>Yrkeskategori</t>
  </si>
  <si>
    <t>Anställdes yrkeskategori.</t>
  </si>
  <si>
    <t>Ja*</t>
  </si>
  <si>
    <t>4 siffrig kod</t>
  </si>
  <si>
    <t>*Obligatorisk endast för Teknikinstallationsavtalet samt Plåt och Ventilationsavtalet</t>
  </si>
  <si>
    <t>8b</t>
  </si>
  <si>
    <t>0 - 100</t>
  </si>
  <si>
    <r>
      <t xml:space="preserve">Kan variera för en anställd under en och samma löneperiod och blir då flera poster/individuppgifter. </t>
    </r>
    <r>
      <rPr>
        <sz val="11"/>
        <color rgb="FFFF0000"/>
        <rFont val="Calibri"/>
        <family val="2"/>
        <scheme val="minor"/>
      </rPr>
      <t>Se flik Övergripande definitioner för exakt definition. Endast Teknikinstallationsavtalet samt Plåt och Ventilationsavtalet kan sätta 0.</t>
    </r>
  </si>
  <si>
    <t>Kollektivavtal 28075, 10075,25070,25071,25072,25073,42074</t>
  </si>
  <si>
    <t>1 = tidlön, 2 = prestationslön, 3 = Prestationslön TIA och Plåt &amp; Vent</t>
  </si>
  <si>
    <r>
      <t xml:space="preserve">Individens fasta månadslön uttryckt i anställningsavtalet. </t>
    </r>
    <r>
      <rPr>
        <sz val="11"/>
        <color rgb="FFFF0000"/>
        <rFont val="Calibri"/>
        <family val="2"/>
        <scheme val="minor"/>
      </rPr>
      <t>Exklusive rörliga tillägg</t>
    </r>
    <r>
      <rPr>
        <sz val="11"/>
        <color theme="1"/>
        <rFont val="Calibri"/>
        <family val="2"/>
        <scheme val="minor"/>
      </rPr>
      <t>.  Månadslönen uttrycks i heltid, även om den anställde arbetar deltid. Gäller för de avtal där månadslön finns som en avtalad möjlighet.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</si>
</sst>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1"/>
      <color rgb="FFFF0000"/>
      <name val="Calibri"/>
      <family val="2"/>
      <scheme val="minor"/>
    </font>
    <font>
      <u/>
      <sz val="11"/>
      <color theme="1"/>
      <name val="Calibri"/>
      <family val="2"/>
      <scheme val="minor"/>
    </font>
    <font>
      <b/>
      <sz val="11"/>
      <color theme="1"/>
      <name val="Calibri"/>
      <family val="2"/>
      <scheme val="minor"/>
    </font>
    <font>
      <u/>
      <sz val="8.8000000000000007"/>
      <color theme="10"/>
      <name val="Calibri"/>
      <family val="2"/>
    </font>
    <font>
      <u/>
      <sz val="11"/>
      <color theme="10"/>
      <name val="Calibri"/>
      <family val="2"/>
    </font>
    <font>
      <b/>
      <sz val="14"/>
      <color theme="1"/>
      <name val="Calibri"/>
      <family val="2"/>
      <scheme val="minor"/>
    </font>
    <font>
      <b/>
      <sz val="18"/>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vertAlign val="superscript"/>
      <sz val="9"/>
      <name val="Arial"/>
      <family val="2"/>
    </font>
    <font>
      <sz val="9"/>
      <name val="Arial"/>
      <family val="2"/>
    </font>
    <font>
      <b/>
      <sz val="11"/>
      <color indexed="8"/>
      <name val="Calibri"/>
      <family val="2"/>
    </font>
    <font>
      <sz val="11"/>
      <name val="Calibri"/>
      <family val="2"/>
    </font>
    <font>
      <u/>
      <sz val="11"/>
      <color indexed="8"/>
      <name val="Calibri"/>
      <family val="2"/>
    </font>
    <font>
      <b/>
      <u/>
      <sz val="11"/>
      <color theme="1"/>
      <name val="Calibri"/>
      <family val="2"/>
      <scheme val="minor"/>
    </font>
    <font>
      <sz val="11"/>
      <color rgb="FF0070C0"/>
      <name val="Calibri"/>
      <family val="2"/>
    </font>
    <font>
      <sz val="11"/>
      <color rgb="FF0070C0"/>
      <name val="Calibri"/>
      <family val="2"/>
      <scheme val="minor"/>
    </font>
    <font>
      <sz val="11"/>
      <name val="Calibri"/>
      <family val="2"/>
      <scheme val="minor"/>
    </font>
    <font>
      <b/>
      <sz val="11"/>
      <color theme="4"/>
      <name val="Calibri"/>
      <family val="2"/>
      <scheme val="minor"/>
    </font>
    <font>
      <sz val="11"/>
      <color indexed="8"/>
      <name val="Calibri"/>
      <family val="2"/>
    </font>
    <font>
      <sz val="11"/>
      <color rgb="FFFF0000"/>
      <name val="Calibri"/>
      <family val="2"/>
    </font>
    <font>
      <b/>
      <sz val="18"/>
      <color rgb="FFFF0000"/>
      <name val="Calibri"/>
      <family val="2"/>
      <scheme val="minor"/>
    </font>
    <font>
      <b/>
      <u/>
      <sz val="18"/>
      <color rgb="FFFF0000"/>
      <name val="Calibri"/>
      <family val="2"/>
      <scheme val="minor"/>
    </font>
    <font>
      <sz val="11"/>
      <color theme="1"/>
      <name val="Calibri"/>
      <family val="2"/>
    </font>
    <font>
      <b/>
      <i/>
      <sz val="11"/>
      <color theme="1"/>
      <name val="Calibri"/>
      <family val="2"/>
      <scheme val="minor"/>
    </font>
    <font>
      <u/>
      <sz val="11"/>
      <color rgb="FFFF0000"/>
      <name val="Calibri"/>
      <family val="2"/>
      <scheme val="minor"/>
    </font>
    <font>
      <i/>
      <sz val="11"/>
      <color rgb="FFFF0000"/>
      <name val="Calibri"/>
      <family val="2"/>
      <scheme val="minor"/>
    </font>
    <font>
      <b/>
      <sz val="11"/>
      <color rgb="FFFF0000"/>
      <name val="Calibri"/>
      <family val="2"/>
      <scheme val="minor"/>
    </font>
    <font>
      <b/>
      <sz val="11"/>
      <name val="Calibri"/>
      <family val="2"/>
    </font>
    <font>
      <sz val="11"/>
      <color theme="3" tint="0.39997558519241921"/>
      <name val="Calibri"/>
      <family val="2"/>
    </font>
    <font>
      <u/>
      <sz val="11"/>
      <color rgb="FFFF0000"/>
      <name val="Calibri"/>
      <family val="2"/>
    </font>
    <font>
      <b/>
      <sz val="11"/>
      <name val="Calibri"/>
      <family val="2"/>
      <scheme val="minor"/>
    </font>
    <font>
      <i/>
      <sz val="11"/>
      <color theme="1"/>
      <name val="Calibri"/>
      <family val="2"/>
      <scheme val="minor"/>
    </font>
    <font>
      <sz val="10"/>
      <color theme="1"/>
      <name val="Calibri"/>
      <family val="2"/>
      <scheme val="minor"/>
    </font>
    <font>
      <sz val="14"/>
      <color theme="1"/>
      <name val="Calibri"/>
      <family val="2"/>
      <scheme val="minor"/>
    </font>
    <font>
      <b/>
      <sz val="14"/>
      <color indexed="8"/>
      <name val="Calibri"/>
      <family val="2"/>
    </font>
    <font>
      <b/>
      <sz val="10"/>
      <color rgb="FFFF0000"/>
      <name val="Calibri"/>
      <family val="2"/>
      <scheme val="minor"/>
    </font>
    <font>
      <b/>
      <sz val="10"/>
      <color theme="4" tint="-0.249977111117893"/>
      <name val="Calibri"/>
      <family val="2"/>
      <scheme val="minor"/>
    </font>
    <font>
      <i/>
      <sz val="11"/>
      <name val="Calibri"/>
      <family val="2"/>
      <scheme val="minor"/>
    </font>
    <font>
      <sz val="11"/>
      <color theme="1"/>
      <name val="Cambria"/>
      <family val="2"/>
      <scheme val="major"/>
    </font>
    <font>
      <b/>
      <sz val="16"/>
      <color theme="1"/>
      <name val="Cambria"/>
      <family val="1"/>
      <scheme val="major"/>
    </font>
    <font>
      <b/>
      <sz val="11"/>
      <color theme="1"/>
      <name val="Cambria"/>
      <family val="1"/>
      <scheme val="major"/>
    </font>
    <font>
      <b/>
      <sz val="24"/>
      <color theme="1"/>
      <name val="Cambria"/>
      <family val="1"/>
      <scheme val="major"/>
    </font>
    <font>
      <i/>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cellStyleXfs>
  <cellXfs count="266">
    <xf numFmtId="0" fontId="0" fillId="0" borderId="0" xfId="0"/>
    <xf numFmtId="0" fontId="0" fillId="0" borderId="1" xfId="0" applyBorder="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4" xfId="0" applyBorder="1" applyAlignment="1">
      <alignment vertical="top"/>
    </xf>
    <xf numFmtId="0" fontId="0" fillId="3" borderId="4" xfId="0" applyFill="1" applyBorder="1" applyAlignment="1">
      <alignment vertical="top"/>
    </xf>
    <xf numFmtId="0" fontId="0" fillId="0" borderId="4"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3" borderId="1" xfId="0" quotePrefix="1" applyFill="1" applyBorder="1" applyAlignment="1">
      <alignment vertical="top" wrapText="1"/>
    </xf>
    <xf numFmtId="0" fontId="5" fillId="3" borderId="1" xfId="1" applyFont="1" applyFill="1" applyBorder="1" applyAlignment="1" applyProtection="1">
      <alignment horizontal="left" vertical="top" wrapText="1"/>
    </xf>
    <xf numFmtId="0" fontId="5" fillId="4" borderId="1" xfId="1" applyFont="1" applyFill="1" applyBorder="1" applyAlignment="1" applyProtection="1">
      <alignment horizontal="left" vertical="top" wrapText="1"/>
    </xf>
    <xf numFmtId="0" fontId="6" fillId="0" borderId="0" xfId="0" applyFont="1" applyAlignment="1">
      <alignment vertical="top" wrapText="1"/>
    </xf>
    <xf numFmtId="0" fontId="6" fillId="3" borderId="0" xfId="0" applyFont="1" applyFill="1" applyAlignment="1">
      <alignment vertical="top" wrapText="1"/>
    </xf>
    <xf numFmtId="0" fontId="0" fillId="0" borderId="0" xfId="0" applyAlignment="1">
      <alignment horizontal="center"/>
    </xf>
    <xf numFmtId="0" fontId="8" fillId="4" borderId="0" xfId="2" applyFill="1" applyAlignment="1">
      <alignment vertical="top"/>
    </xf>
    <xf numFmtId="0" fontId="12" fillId="4" borderId="0" xfId="2" applyFont="1" applyFill="1" applyAlignment="1">
      <alignment vertical="top"/>
    </xf>
    <xf numFmtId="0" fontId="8" fillId="4" borderId="0" xfId="2" applyFont="1" applyFill="1" applyAlignment="1">
      <alignment vertical="top"/>
    </xf>
    <xf numFmtId="0" fontId="14" fillId="4" borderId="0" xfId="2" applyFont="1" applyFill="1" applyAlignment="1">
      <alignment vertical="top"/>
    </xf>
    <xf numFmtId="0" fontId="7" fillId="2" borderId="5" xfId="0" applyFont="1" applyFill="1" applyBorder="1" applyAlignment="1">
      <alignment horizontal="left" vertical="top"/>
    </xf>
    <xf numFmtId="0" fontId="11" fillId="2" borderId="6" xfId="2" applyFont="1" applyFill="1" applyBorder="1" applyAlignment="1">
      <alignment vertical="top"/>
    </xf>
    <xf numFmtId="0" fontId="9" fillId="2" borderId="0" xfId="2" applyFont="1" applyFill="1" applyBorder="1" applyAlignment="1">
      <alignment vertical="top"/>
    </xf>
    <xf numFmtId="0" fontId="10" fillId="2" borderId="6" xfId="2" applyFont="1" applyFill="1" applyBorder="1" applyAlignment="1">
      <alignment vertical="top"/>
    </xf>
    <xf numFmtId="0" fontId="11" fillId="2" borderId="0" xfId="2" applyFont="1" applyFill="1" applyBorder="1" applyAlignment="1">
      <alignment vertical="top"/>
    </xf>
    <xf numFmtId="0" fontId="9" fillId="2" borderId="7" xfId="2" applyFont="1" applyFill="1" applyBorder="1" applyAlignment="1">
      <alignment vertical="top"/>
    </xf>
    <xf numFmtId="0" fontId="9" fillId="2" borderId="13" xfId="2" applyFont="1" applyFill="1" applyBorder="1" applyAlignment="1">
      <alignment vertical="top"/>
    </xf>
    <xf numFmtId="49" fontId="8" fillId="4" borderId="8" xfId="2" applyNumberFormat="1" applyFont="1" applyFill="1" applyBorder="1" applyAlignment="1"/>
    <xf numFmtId="0" fontId="8" fillId="4" borderId="9" xfId="2" applyFont="1" applyFill="1" applyBorder="1" applyAlignment="1"/>
    <xf numFmtId="0" fontId="8" fillId="4" borderId="8" xfId="2" applyFont="1" applyFill="1" applyBorder="1" applyAlignment="1"/>
    <xf numFmtId="49" fontId="8" fillId="4" borderId="10" xfId="2" applyNumberFormat="1" applyFont="1" applyFill="1" applyBorder="1" applyAlignment="1"/>
    <xf numFmtId="0" fontId="8" fillId="4" borderId="11" xfId="2" applyFont="1" applyFill="1" applyBorder="1" applyAlignment="1"/>
    <xf numFmtId="0" fontId="8" fillId="4" borderId="10" xfId="2" applyFont="1" applyFill="1" applyBorder="1" applyAlignment="1"/>
    <xf numFmtId="0" fontId="0" fillId="0" borderId="4" xfId="0" applyBorder="1" applyAlignment="1">
      <alignment horizontal="center" vertical="top"/>
    </xf>
    <xf numFmtId="0" fontId="3" fillId="2" borderId="3" xfId="0" applyFont="1" applyFill="1" applyBorder="1" applyAlignment="1">
      <alignment vertical="top"/>
    </xf>
    <xf numFmtId="0" fontId="3" fillId="2" borderId="2" xfId="0" applyFont="1" applyFill="1" applyBorder="1" applyAlignment="1">
      <alignment vertical="top" wrapText="1"/>
    </xf>
    <xf numFmtId="0" fontId="3" fillId="2" borderId="2" xfId="0" applyFont="1" applyFill="1" applyBorder="1" applyAlignment="1">
      <alignment horizontal="center" vertical="top" wrapText="1"/>
    </xf>
    <xf numFmtId="0" fontId="5" fillId="0" borderId="4" xfId="1" applyFont="1" applyBorder="1" applyAlignment="1" applyProtection="1">
      <alignment vertical="top" wrapText="1"/>
    </xf>
    <xf numFmtId="0" fontId="0" fillId="0" borderId="0" xfId="0" applyBorder="1" applyAlignment="1">
      <alignment horizontal="center" vertical="top"/>
    </xf>
    <xf numFmtId="0" fontId="16" fillId="0" borderId="0" xfId="0" applyFont="1" applyBorder="1" applyAlignment="1">
      <alignment horizontal="center" vertical="top"/>
    </xf>
    <xf numFmtId="0" fontId="16" fillId="0" borderId="0" xfId="0" applyFont="1" applyBorder="1" applyAlignment="1">
      <alignment vertical="top"/>
    </xf>
    <xf numFmtId="0" fontId="0" fillId="0" borderId="0" xfId="0" applyBorder="1"/>
    <xf numFmtId="0" fontId="3" fillId="2" borderId="3" xfId="0" applyFont="1" applyFill="1" applyBorder="1" applyAlignment="1">
      <alignment vertical="top" wrapText="1"/>
    </xf>
    <xf numFmtId="0" fontId="15" fillId="0" borderId="1" xfId="0" applyFont="1" applyBorder="1" applyAlignment="1">
      <alignment vertical="top"/>
    </xf>
    <xf numFmtId="0" fontId="0" fillId="0" borderId="4" xfId="0" applyBorder="1" applyAlignment="1">
      <alignment horizontal="left" vertical="top"/>
    </xf>
    <xf numFmtId="0" fontId="17" fillId="0" borderId="1" xfId="0" applyFont="1" applyBorder="1" applyAlignment="1">
      <alignment vertical="top"/>
    </xf>
    <xf numFmtId="0" fontId="16" fillId="0" borderId="1" xfId="0" applyFont="1" applyBorder="1" applyAlignment="1">
      <alignment vertical="top"/>
    </xf>
    <xf numFmtId="0" fontId="15" fillId="0" borderId="4" xfId="0" applyFont="1" applyBorder="1" applyAlignment="1">
      <alignment vertical="top"/>
    </xf>
    <xf numFmtId="0" fontId="17" fillId="0" borderId="4" xfId="0" applyFont="1" applyBorder="1" applyAlignment="1">
      <alignment vertical="top"/>
    </xf>
    <xf numFmtId="0" fontId="0" fillId="0" borderId="14" xfId="0" applyBorder="1" applyAlignment="1">
      <alignment vertical="top"/>
    </xf>
    <xf numFmtId="0" fontId="7" fillId="2" borderId="15" xfId="0" applyFont="1" applyFill="1" applyBorder="1" applyAlignment="1"/>
    <xf numFmtId="14" fontId="7" fillId="2" borderId="16" xfId="0" applyNumberFormat="1" applyFont="1" applyFill="1" applyBorder="1" applyAlignment="1"/>
    <xf numFmtId="0" fontId="0" fillId="0" borderId="4" xfId="0" applyBorder="1" applyAlignment="1">
      <alignment horizontal="left" vertical="top" wrapText="1"/>
    </xf>
    <xf numFmtId="0" fontId="16" fillId="0" borderId="4" xfId="0" applyFont="1" applyBorder="1" applyAlignment="1">
      <alignment vertical="top"/>
    </xf>
    <xf numFmtId="0" fontId="7" fillId="2" borderId="16" xfId="0" applyFont="1" applyFill="1" applyBorder="1" applyAlignment="1"/>
    <xf numFmtId="0" fontId="20" fillId="0" borderId="4" xfId="0" applyFont="1" applyBorder="1" applyAlignment="1">
      <alignment horizontal="left" vertical="top" wrapText="1"/>
    </xf>
    <xf numFmtId="0" fontId="20" fillId="0" borderId="4" xfId="0" quotePrefix="1" applyFont="1" applyBorder="1" applyAlignment="1">
      <alignment horizontal="left" vertical="top"/>
    </xf>
    <xf numFmtId="14" fontId="7" fillId="2" borderId="16" xfId="0" applyNumberFormat="1" applyFont="1" applyFill="1" applyBorder="1" applyAlignment="1">
      <alignment horizontal="right"/>
    </xf>
    <xf numFmtId="0" fontId="16" fillId="0" borderId="4" xfId="0" applyFont="1" applyBorder="1" applyAlignment="1">
      <alignment horizontal="center" vertical="top"/>
    </xf>
    <xf numFmtId="0" fontId="0" fillId="0" borderId="18" xfId="0" applyBorder="1" applyAlignment="1">
      <alignment horizontal="left" vertical="top"/>
    </xf>
    <xf numFmtId="0" fontId="0" fillId="0" borderId="18" xfId="0" applyBorder="1" applyAlignment="1">
      <alignment horizontal="center" vertical="top"/>
    </xf>
    <xf numFmtId="0" fontId="16" fillId="0" borderId="18" xfId="0" applyFont="1" applyBorder="1" applyAlignment="1">
      <alignment horizontal="left" vertical="top"/>
    </xf>
    <xf numFmtId="0" fontId="0" fillId="0" borderId="14" xfId="0" applyBorder="1" applyAlignment="1">
      <alignment horizontal="left" vertical="top"/>
    </xf>
    <xf numFmtId="0" fontId="0" fillId="0" borderId="19" xfId="0" applyBorder="1" applyAlignment="1">
      <alignment horizontal="left" vertical="top"/>
    </xf>
    <xf numFmtId="0" fontId="0" fillId="0" borderId="17" xfId="0" applyBorder="1" applyAlignment="1">
      <alignment vertical="top"/>
    </xf>
    <xf numFmtId="0" fontId="0" fillId="0" borderId="14" xfId="0" applyBorder="1" applyAlignment="1">
      <alignment horizontal="left" vertical="top" wrapText="1"/>
    </xf>
    <xf numFmtId="0" fontId="7" fillId="2" borderId="20" xfId="0" applyFont="1" applyFill="1" applyBorder="1" applyAlignment="1"/>
    <xf numFmtId="0" fontId="23" fillId="0" borderId="1" xfId="0" applyFont="1" applyBorder="1" applyAlignment="1">
      <alignment vertical="top"/>
    </xf>
    <xf numFmtId="0" fontId="16" fillId="0" borderId="4" xfId="0" applyFont="1" applyBorder="1" applyAlignment="1">
      <alignment vertical="top" wrapText="1"/>
    </xf>
    <xf numFmtId="0" fontId="25" fillId="2" borderId="15" xfId="0" applyFont="1" applyFill="1" applyBorder="1" applyAlignment="1"/>
    <xf numFmtId="0" fontId="24" fillId="0" borderId="4" xfId="0" applyFont="1" applyBorder="1" applyAlignment="1">
      <alignment vertical="top" wrapText="1"/>
    </xf>
    <xf numFmtId="14" fontId="7" fillId="2" borderId="16" xfId="0" applyNumberFormat="1" applyFont="1" applyFill="1" applyBorder="1" applyAlignment="1">
      <alignment vertical="top"/>
    </xf>
    <xf numFmtId="0" fontId="18" fillId="0" borderId="0" xfId="0" applyFont="1" applyAlignment="1">
      <alignment vertical="top"/>
    </xf>
    <xf numFmtId="0" fontId="3" fillId="0" borderId="0" xfId="0" applyFont="1" applyAlignment="1">
      <alignment vertical="top"/>
    </xf>
    <xf numFmtId="3" fontId="0" fillId="0" borderId="0" xfId="0" applyNumberFormat="1" applyAlignment="1">
      <alignment vertical="top"/>
    </xf>
    <xf numFmtId="0" fontId="0" fillId="0" borderId="0" xfId="0" quotePrefix="1" applyAlignment="1">
      <alignment vertical="top"/>
    </xf>
    <xf numFmtId="14" fontId="0" fillId="0" borderId="0" xfId="0" applyNumberFormat="1" applyAlignment="1">
      <alignment horizontal="right" vertical="top"/>
    </xf>
    <xf numFmtId="0" fontId="6" fillId="0" borderId="0" xfId="0" applyFont="1" applyAlignment="1">
      <alignment vertical="top"/>
    </xf>
    <xf numFmtId="0" fontId="0" fillId="0" borderId="13" xfId="0" applyBorder="1" applyAlignment="1">
      <alignment vertical="top"/>
    </xf>
    <xf numFmtId="0" fontId="0" fillId="0" borderId="13" xfId="0" applyBorder="1" applyAlignment="1">
      <alignment vertical="top" wrapText="1"/>
    </xf>
    <xf numFmtId="0" fontId="28" fillId="0" borderId="13" xfId="0" applyFont="1" applyBorder="1" applyAlignment="1">
      <alignment vertical="top"/>
    </xf>
    <xf numFmtId="0" fontId="0" fillId="0" borderId="0" xfId="0" applyAlignment="1">
      <alignment horizontal="left" vertical="top"/>
    </xf>
    <xf numFmtId="14" fontId="7" fillId="2" borderId="20" xfId="0" applyNumberFormat="1" applyFont="1" applyFill="1" applyBorder="1" applyAlignment="1">
      <alignment vertical="top"/>
    </xf>
    <xf numFmtId="14" fontId="7" fillId="2" borderId="21" xfId="0" applyNumberFormat="1" applyFont="1" applyFill="1" applyBorder="1" applyAlignment="1">
      <alignment horizontal="right"/>
    </xf>
    <xf numFmtId="0" fontId="7" fillId="2" borderId="22" xfId="0" applyFont="1" applyFill="1" applyBorder="1" applyAlignment="1"/>
    <xf numFmtId="0" fontId="31" fillId="2" borderId="17" xfId="0" applyFont="1" applyFill="1" applyBorder="1" applyAlignment="1"/>
    <xf numFmtId="14" fontId="7" fillId="2" borderId="16" xfId="0" applyNumberFormat="1" applyFont="1" applyFill="1" applyBorder="1" applyAlignment="1">
      <alignment horizontal="right" vertical="top"/>
    </xf>
    <xf numFmtId="0" fontId="25" fillId="2" borderId="15" xfId="0" applyFont="1" applyFill="1" applyBorder="1" applyAlignment="1">
      <alignment vertical="top"/>
    </xf>
    <xf numFmtId="0" fontId="7" fillId="2" borderId="16" xfId="0" applyFont="1" applyFill="1" applyBorder="1" applyAlignment="1">
      <alignment vertical="top"/>
    </xf>
    <xf numFmtId="0" fontId="0" fillId="0" borderId="23" xfId="0" applyBorder="1" applyAlignment="1">
      <alignment vertical="top"/>
    </xf>
    <xf numFmtId="0" fontId="16" fillId="0" borderId="23" xfId="0" applyFont="1" applyBorder="1" applyAlignment="1">
      <alignment vertical="top"/>
    </xf>
    <xf numFmtId="0" fontId="7" fillId="2" borderId="15" xfId="0" applyFont="1" applyFill="1" applyBorder="1" applyAlignment="1">
      <alignment vertical="top" wrapText="1"/>
    </xf>
    <xf numFmtId="0" fontId="16" fillId="0" borderId="9" xfId="0" applyFont="1" applyBorder="1" applyAlignment="1">
      <alignment vertical="top" wrapText="1"/>
    </xf>
    <xf numFmtId="0" fontId="18" fillId="0" borderId="0" xfId="0" applyFont="1" applyAlignment="1"/>
    <xf numFmtId="0" fontId="0" fillId="0" borderId="0" xfId="0" applyAlignment="1"/>
    <xf numFmtId="0" fontId="3" fillId="0" borderId="0" xfId="0" applyFont="1" applyAlignment="1"/>
    <xf numFmtId="0" fontId="3" fillId="0" borderId="7" xfId="0" applyFont="1" applyBorder="1" applyAlignment="1"/>
    <xf numFmtId="4" fontId="0" fillId="0" borderId="0" xfId="0" applyNumberFormat="1" applyAlignment="1"/>
    <xf numFmtId="0" fontId="3" fillId="0" borderId="0" xfId="0" applyFont="1" applyBorder="1" applyAlignment="1"/>
    <xf numFmtId="164" fontId="3" fillId="0" borderId="0" xfId="0" applyNumberFormat="1" applyFont="1" applyBorder="1" applyAlignment="1"/>
    <xf numFmtId="0" fontId="18" fillId="0" borderId="0" xfId="0" applyFont="1" applyBorder="1" applyAlignment="1"/>
    <xf numFmtId="0" fontId="0" fillId="0" borderId="0" xfId="0" applyBorder="1" applyAlignment="1"/>
    <xf numFmtId="0" fontId="0" fillId="0" borderId="0" xfId="0" applyBorder="1" applyAlignment="1">
      <alignment vertical="top"/>
    </xf>
    <xf numFmtId="14" fontId="0" fillId="0" borderId="0" xfId="0" applyNumberFormat="1" applyBorder="1" applyAlignment="1">
      <alignment horizontal="right"/>
    </xf>
    <xf numFmtId="0" fontId="0" fillId="0" borderId="0" xfId="0" applyBorder="1" applyAlignment="1">
      <alignment horizontal="right"/>
    </xf>
    <xf numFmtId="164" fontId="0" fillId="0" borderId="0" xfId="0" applyNumberFormat="1" applyBorder="1" applyAlignment="1"/>
    <xf numFmtId="0" fontId="0" fillId="0" borderId="0" xfId="0" applyBorder="1" applyAlignment="1">
      <alignment wrapText="1"/>
    </xf>
    <xf numFmtId="4" fontId="0" fillId="0" borderId="0" xfId="0" applyNumberFormat="1" applyBorder="1" applyAlignment="1"/>
    <xf numFmtId="0" fontId="0" fillId="0" borderId="0" xfId="0" applyAlignment="1">
      <alignment horizontal="left"/>
    </xf>
    <xf numFmtId="0" fontId="0" fillId="0" borderId="0" xfId="0" quotePrefix="1" applyAlignment="1"/>
    <xf numFmtId="0" fontId="0" fillId="0" borderId="7" xfId="0" applyBorder="1" applyAlignment="1"/>
    <xf numFmtId="4" fontId="3" fillId="0" borderId="7" xfId="0" applyNumberFormat="1" applyFont="1" applyBorder="1" applyAlignment="1"/>
    <xf numFmtId="0" fontId="5" fillId="0" borderId="1" xfId="1" applyFont="1" applyFill="1" applyBorder="1" applyAlignment="1" applyProtection="1">
      <alignment vertical="top" wrapText="1"/>
    </xf>
    <xf numFmtId="0" fontId="5" fillId="0" borderId="1" xfId="1" applyFont="1" applyFill="1" applyBorder="1" applyAlignment="1" applyProtection="1">
      <alignment horizontal="left" vertical="top" wrapText="1"/>
    </xf>
    <xf numFmtId="0" fontId="37" fillId="0" borderId="0" xfId="0" applyFont="1" applyAlignment="1">
      <alignment vertical="top"/>
    </xf>
    <xf numFmtId="0" fontId="0" fillId="0" borderId="19" xfId="0" applyBorder="1" applyAlignment="1">
      <alignment vertical="top"/>
    </xf>
    <xf numFmtId="0" fontId="0" fillId="0" borderId="19" xfId="0" applyBorder="1" applyAlignment="1"/>
    <xf numFmtId="4" fontId="0" fillId="0" borderId="19" xfId="0" applyNumberFormat="1" applyBorder="1" applyAlignment="1"/>
    <xf numFmtId="0" fontId="0" fillId="0" borderId="19" xfId="0" quotePrefix="1" applyBorder="1" applyAlignment="1"/>
    <xf numFmtId="0" fontId="3" fillId="0" borderId="0" xfId="0" applyFont="1" applyBorder="1"/>
    <xf numFmtId="0" fontId="0" fillId="0" borderId="0" xfId="0" applyBorder="1" applyAlignment="1">
      <alignment horizontal="left" vertical="top"/>
    </xf>
    <xf numFmtId="0" fontId="0" fillId="0" borderId="10" xfId="0" applyBorder="1" applyAlignment="1">
      <alignment vertical="top"/>
    </xf>
    <xf numFmtId="0" fontId="0" fillId="0" borderId="10" xfId="0" applyBorder="1" applyAlignment="1"/>
    <xf numFmtId="14" fontId="0" fillId="0" borderId="10" xfId="0" applyNumberFormat="1" applyBorder="1" applyAlignment="1">
      <alignment horizontal="right"/>
    </xf>
    <xf numFmtId="4" fontId="0" fillId="0" borderId="10" xfId="0" applyNumberFormat="1" applyBorder="1" applyAlignment="1"/>
    <xf numFmtId="2" fontId="0" fillId="0" borderId="10" xfId="0" applyNumberFormat="1" applyBorder="1" applyAlignment="1"/>
    <xf numFmtId="0" fontId="0" fillId="0" borderId="10" xfId="0" applyBorder="1" applyAlignment="1">
      <alignment horizontal="left"/>
    </xf>
    <xf numFmtId="0" fontId="0" fillId="0" borderId="26" xfId="0" applyBorder="1" applyAlignment="1"/>
    <xf numFmtId="2" fontId="0" fillId="0" borderId="26" xfId="0" applyNumberFormat="1" applyBorder="1" applyAlignment="1"/>
    <xf numFmtId="0" fontId="0" fillId="0" borderId="8" xfId="0" applyBorder="1" applyAlignment="1"/>
    <xf numFmtId="0" fontId="0" fillId="0" borderId="8" xfId="0" applyBorder="1" applyAlignment="1">
      <alignment vertical="top"/>
    </xf>
    <xf numFmtId="0" fontId="3" fillId="0" borderId="8" xfId="0" applyFont="1" applyBorder="1" applyAlignment="1"/>
    <xf numFmtId="4" fontId="0" fillId="0" borderId="8" xfId="0" applyNumberFormat="1" applyBorder="1" applyAlignment="1"/>
    <xf numFmtId="4" fontId="0" fillId="0" borderId="26" xfId="0" applyNumberFormat="1" applyBorder="1" applyAlignment="1"/>
    <xf numFmtId="0" fontId="0" fillId="0" borderId="8" xfId="0" quotePrefix="1" applyBorder="1" applyAlignment="1"/>
    <xf numFmtId="0" fontId="0" fillId="0" borderId="10" xfId="0" quotePrefix="1" applyBorder="1" applyAlignment="1"/>
    <xf numFmtId="0" fontId="0" fillId="0" borderId="12" xfId="0" applyBorder="1" applyAlignment="1"/>
    <xf numFmtId="0" fontId="3" fillId="2" borderId="8" xfId="0" applyFont="1" applyFill="1" applyBorder="1" applyAlignment="1">
      <alignment horizontal="center" vertical="top"/>
    </xf>
    <xf numFmtId="0" fontId="0" fillId="2" borderId="8" xfId="0" applyFill="1" applyBorder="1" applyAlignment="1"/>
    <xf numFmtId="14" fontId="0" fillId="2" borderId="8" xfId="0" applyNumberFormat="1" applyFill="1" applyBorder="1" applyAlignment="1">
      <alignment horizontal="right"/>
    </xf>
    <xf numFmtId="0" fontId="0" fillId="2" borderId="8" xfId="0" applyFill="1" applyBorder="1" applyAlignment="1">
      <alignment horizontal="right"/>
    </xf>
    <xf numFmtId="0" fontId="3" fillId="2" borderId="8" xfId="0" applyFont="1" applyFill="1" applyBorder="1" applyAlignment="1">
      <alignment horizontal="center"/>
    </xf>
    <xf numFmtId="0" fontId="3" fillId="2" borderId="8" xfId="0" applyFont="1" applyFill="1" applyBorder="1" applyAlignment="1"/>
    <xf numFmtId="4" fontId="3" fillId="2" borderId="8" xfId="0" applyNumberFormat="1" applyFont="1" applyFill="1" applyBorder="1" applyAlignment="1"/>
    <xf numFmtId="0" fontId="0" fillId="2" borderId="8" xfId="0" applyFill="1" applyBorder="1" applyAlignment="1">
      <alignment wrapText="1"/>
    </xf>
    <xf numFmtId="0" fontId="0" fillId="2" borderId="10" xfId="0" applyFill="1" applyBorder="1" applyAlignment="1"/>
    <xf numFmtId="4" fontId="0" fillId="2" borderId="10" xfId="0" applyNumberFormat="1" applyFill="1" applyBorder="1" applyAlignment="1"/>
    <xf numFmtId="4" fontId="0" fillId="2" borderId="8" xfId="0" applyNumberFormat="1" applyFill="1" applyBorder="1" applyAlignment="1"/>
    <xf numFmtId="0" fontId="3" fillId="2" borderId="10" xfId="0" applyFont="1" applyFill="1" applyBorder="1" applyAlignment="1">
      <alignment horizontal="center" vertical="top"/>
    </xf>
    <xf numFmtId="0" fontId="0" fillId="2" borderId="0" xfId="0" applyFill="1" applyAlignment="1">
      <alignment vertical="top"/>
    </xf>
    <xf numFmtId="0" fontId="0" fillId="2" borderId="8" xfId="0" applyFill="1" applyBorder="1" applyAlignment="1">
      <alignment vertical="top"/>
    </xf>
    <xf numFmtId="14" fontId="0" fillId="2" borderId="8" xfId="0" applyNumberFormat="1" applyFill="1" applyBorder="1" applyAlignment="1">
      <alignment horizontal="right" vertical="top"/>
    </xf>
    <xf numFmtId="0" fontId="0" fillId="2" borderId="8" xfId="0" applyFill="1" applyBorder="1" applyAlignment="1">
      <alignment horizontal="right" vertical="top"/>
    </xf>
    <xf numFmtId="0" fontId="3" fillId="2" borderId="7" xfId="0" applyFont="1" applyFill="1" applyBorder="1" applyAlignment="1"/>
    <xf numFmtId="0" fontId="3" fillId="2" borderId="10" xfId="0" applyFont="1" applyFill="1" applyBorder="1" applyAlignment="1">
      <alignment horizontal="center" vertical="center"/>
    </xf>
    <xf numFmtId="0" fontId="0" fillId="2" borderId="10" xfId="0" applyFill="1" applyBorder="1" applyAlignment="1">
      <alignment vertical="center"/>
    </xf>
    <xf numFmtId="4" fontId="0" fillId="2" borderId="10" xfId="0" applyNumberFormat="1" applyFill="1" applyBorder="1" applyAlignment="1">
      <alignment vertical="center"/>
    </xf>
    <xf numFmtId="0" fontId="37" fillId="2" borderId="0" xfId="0" applyFont="1" applyFill="1" applyAlignment="1">
      <alignment vertical="top"/>
    </xf>
    <xf numFmtId="0" fontId="3" fillId="0" borderId="10" xfId="0" applyFont="1" applyFill="1" applyBorder="1" applyAlignment="1">
      <alignment horizontal="center"/>
    </xf>
    <xf numFmtId="0" fontId="0" fillId="0" borderId="10" xfId="0" applyFill="1" applyBorder="1" applyAlignment="1"/>
    <xf numFmtId="4" fontId="0" fillId="0" borderId="10" xfId="0" applyNumberFormat="1" applyFill="1" applyBorder="1" applyAlignment="1"/>
    <xf numFmtId="2" fontId="3" fillId="2" borderId="7" xfId="0" applyNumberFormat="1" applyFont="1" applyFill="1" applyBorder="1" applyAlignment="1"/>
    <xf numFmtId="2" fontId="0" fillId="0" borderId="8" xfId="0" applyNumberFormat="1" applyBorder="1" applyAlignment="1"/>
    <xf numFmtId="0" fontId="0" fillId="0" borderId="12" xfId="0" applyBorder="1" applyAlignment="1">
      <alignment vertical="top"/>
    </xf>
    <xf numFmtId="0" fontId="24" fillId="0" borderId="4" xfId="0" applyFont="1" applyBorder="1" applyAlignment="1">
      <alignment vertical="top"/>
    </xf>
    <xf numFmtId="0" fontId="0" fillId="0" borderId="0" xfId="0" applyAlignment="1">
      <alignment horizontal="left"/>
    </xf>
    <xf numFmtId="0" fontId="0" fillId="0" borderId="10" xfId="0" applyBorder="1" applyAlignment="1">
      <alignment horizontal="left"/>
    </xf>
    <xf numFmtId="0" fontId="31" fillId="2" borderId="5" xfId="0" applyFont="1" applyFill="1" applyBorder="1" applyAlignment="1"/>
    <xf numFmtId="0" fontId="7" fillId="2" borderId="20" xfId="0" applyFont="1" applyFill="1" applyBorder="1" applyAlignment="1">
      <alignment vertical="top" wrapText="1"/>
    </xf>
    <xf numFmtId="0" fontId="25" fillId="2" borderId="20" xfId="0" applyFont="1" applyFill="1" applyBorder="1" applyAlignment="1">
      <alignment vertical="top"/>
    </xf>
    <xf numFmtId="0" fontId="15" fillId="0" borderId="18" xfId="0" applyFont="1" applyBorder="1" applyAlignment="1">
      <alignment vertical="top"/>
    </xf>
    <xf numFmtId="0" fontId="38" fillId="0" borderId="0" xfId="0" applyFont="1" applyAlignment="1">
      <alignment vertical="top"/>
    </xf>
    <xf numFmtId="0" fontId="38" fillId="0" borderId="0" xfId="0" applyFont="1" applyBorder="1" applyAlignment="1">
      <alignment vertical="top"/>
    </xf>
    <xf numFmtId="0" fontId="6" fillId="0" borderId="27" xfId="0" applyFont="1" applyFill="1" applyBorder="1" applyAlignment="1">
      <alignment vertical="top"/>
    </xf>
    <xf numFmtId="0" fontId="0" fillId="0" borderId="1" xfId="0" applyFont="1" applyBorder="1" applyAlignment="1">
      <alignment vertical="top"/>
    </xf>
    <xf numFmtId="0" fontId="39" fillId="0" borderId="27" xfId="0" applyFont="1" applyBorder="1" applyAlignment="1">
      <alignment vertical="top"/>
    </xf>
    <xf numFmtId="0" fontId="0" fillId="0" borderId="10" xfId="0" applyBorder="1" applyAlignment="1">
      <alignment horizontal="left"/>
    </xf>
    <xf numFmtId="0" fontId="0" fillId="0" borderId="0" xfId="0" applyAlignment="1">
      <alignment horizontal="left"/>
    </xf>
    <xf numFmtId="0" fontId="0" fillId="0" borderId="18" xfId="0" applyBorder="1" applyAlignment="1">
      <alignment vertical="top"/>
    </xf>
    <xf numFmtId="0" fontId="28" fillId="0" borderId="28" xfId="0" applyFont="1" applyBorder="1" applyAlignment="1">
      <alignment vertical="top"/>
    </xf>
    <xf numFmtId="0" fontId="28" fillId="0" borderId="7" xfId="0" applyFont="1" applyBorder="1" applyAlignment="1">
      <alignment vertical="top"/>
    </xf>
    <xf numFmtId="0" fontId="28" fillId="0" borderId="18" xfId="0" applyFont="1" applyBorder="1" applyAlignment="1">
      <alignment vertical="top"/>
    </xf>
    <xf numFmtId="0" fontId="0" fillId="0" borderId="26" xfId="0" applyBorder="1" applyAlignment="1">
      <alignment vertical="top"/>
    </xf>
    <xf numFmtId="0" fontId="0" fillId="0" borderId="0" xfId="0" applyFill="1" applyBorder="1" applyAlignment="1">
      <alignment horizontal="left" wrapText="1"/>
    </xf>
    <xf numFmtId="0" fontId="3" fillId="0" borderId="0" xfId="0" applyFont="1" applyFill="1" applyBorder="1" applyAlignment="1"/>
    <xf numFmtId="2" fontId="3" fillId="0" borderId="0" xfId="0" applyNumberFormat="1" applyFont="1" applyFill="1" applyBorder="1" applyAlignment="1"/>
    <xf numFmtId="0" fontId="3" fillId="0" borderId="0" xfId="0" applyFont="1" applyFill="1" applyBorder="1" applyAlignment="1">
      <alignment horizontal="left" vertical="top"/>
    </xf>
    <xf numFmtId="0" fontId="0" fillId="0" borderId="26" xfId="0" applyFill="1" applyBorder="1" applyAlignment="1">
      <alignment horizontal="left" wrapText="1"/>
    </xf>
    <xf numFmtId="0" fontId="3" fillId="0" borderId="26" xfId="0" applyFont="1" applyFill="1" applyBorder="1" applyAlignment="1">
      <alignment horizontal="center" vertical="top"/>
    </xf>
    <xf numFmtId="0" fontId="0" fillId="0" borderId="0" xfId="0" applyFill="1" applyAlignment="1">
      <alignment vertical="top"/>
    </xf>
    <xf numFmtId="0" fontId="37" fillId="0" borderId="0" xfId="0" applyFont="1" applyFill="1" applyAlignment="1">
      <alignment vertical="top"/>
    </xf>
    <xf numFmtId="0" fontId="0" fillId="0" borderId="0" xfId="0" applyBorder="1" applyAlignment="1">
      <alignment horizontal="left" vertical="top" wrapText="1"/>
    </xf>
    <xf numFmtId="0" fontId="0" fillId="2" borderId="0" xfId="0" applyFill="1" applyBorder="1" applyAlignment="1">
      <alignment vertical="top"/>
    </xf>
    <xf numFmtId="0" fontId="1" fillId="0" borderId="0" xfId="0" applyFont="1" applyAlignment="1">
      <alignment vertical="top"/>
    </xf>
    <xf numFmtId="0" fontId="0" fillId="5" borderId="1" xfId="0" applyFill="1" applyBorder="1" applyAlignment="1">
      <alignment horizontal="left" vertical="top" wrapText="1"/>
    </xf>
    <xf numFmtId="0" fontId="3" fillId="0" borderId="1" xfId="0" applyFont="1" applyBorder="1" applyAlignment="1">
      <alignment vertical="top"/>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5" fillId="0" borderId="1" xfId="0" applyFont="1" applyBorder="1" applyAlignment="1">
      <alignment vertical="top" wrapText="1"/>
    </xf>
    <xf numFmtId="0" fontId="0" fillId="0" borderId="4" xfId="0" applyBorder="1" applyAlignment="1">
      <alignment horizontal="center" vertical="top" wrapText="1"/>
    </xf>
    <xf numFmtId="0" fontId="16" fillId="0" borderId="4" xfId="0" applyFont="1" applyBorder="1" applyAlignment="1">
      <alignment horizontal="center" vertical="top" wrapText="1"/>
    </xf>
    <xf numFmtId="0" fontId="20" fillId="0" borderId="9" xfId="0" applyFont="1" applyBorder="1" applyAlignment="1">
      <alignment horizontal="left" vertical="top" wrapText="1"/>
    </xf>
    <xf numFmtId="0" fontId="20" fillId="0" borderId="1" xfId="0" applyFont="1" applyBorder="1" applyAlignment="1">
      <alignment horizontal="left" vertical="top" wrapText="1"/>
    </xf>
    <xf numFmtId="0" fontId="43" fillId="0" borderId="0" xfId="0" applyFont="1"/>
    <xf numFmtId="0" fontId="44" fillId="0" borderId="0" xfId="0" applyFont="1" applyAlignment="1">
      <alignment vertical="top"/>
    </xf>
    <xf numFmtId="0" fontId="43" fillId="0" borderId="0" xfId="0" applyFont="1" applyAlignment="1">
      <alignment vertical="top"/>
    </xf>
    <xf numFmtId="0" fontId="45" fillId="0" borderId="19" xfId="0" applyFont="1" applyBorder="1" applyAlignment="1">
      <alignment vertical="top"/>
    </xf>
    <xf numFmtId="0" fontId="43" fillId="0" borderId="0" xfId="0" applyFont="1" applyAlignment="1">
      <alignment vertical="top" wrapText="1"/>
    </xf>
    <xf numFmtId="0" fontId="45" fillId="0" borderId="19" xfId="0" applyFont="1" applyBorder="1" applyAlignment="1">
      <alignment vertical="top" wrapText="1"/>
    </xf>
    <xf numFmtId="0" fontId="46" fillId="0" borderId="0" xfId="0" applyFont="1"/>
    <xf numFmtId="0" fontId="6" fillId="4" borderId="0" xfId="0" applyFont="1" applyFill="1" applyAlignment="1">
      <alignment vertical="top" wrapText="1"/>
    </xf>
    <xf numFmtId="14" fontId="7" fillId="4" borderId="24" xfId="0" applyNumberFormat="1" applyFont="1" applyFill="1" applyBorder="1" applyAlignment="1">
      <alignment vertical="top"/>
    </xf>
    <xf numFmtId="0" fontId="3" fillId="4" borderId="0" xfId="0" applyFont="1" applyFill="1" applyAlignment="1">
      <alignment vertical="top" wrapText="1"/>
    </xf>
    <xf numFmtId="0" fontId="3" fillId="4" borderId="0" xfId="0" applyFont="1" applyFill="1" applyAlignment="1">
      <alignment horizontal="right" vertical="top" wrapText="1"/>
    </xf>
    <xf numFmtId="0" fontId="0" fillId="4" borderId="0" xfId="0" applyFill="1" applyAlignment="1">
      <alignment vertical="top" wrapText="1"/>
    </xf>
    <xf numFmtId="0" fontId="0" fillId="4" borderId="0" xfId="0" applyFill="1" applyAlignment="1">
      <alignment horizontal="right" vertical="top" wrapText="1"/>
    </xf>
    <xf numFmtId="49" fontId="8" fillId="4" borderId="8" xfId="2" applyNumberFormat="1" applyFill="1" applyBorder="1"/>
    <xf numFmtId="0" fontId="8" fillId="4" borderId="9" xfId="2" applyFill="1" applyBorder="1"/>
    <xf numFmtId="0" fontId="8" fillId="4" borderId="8" xfId="2" applyFill="1" applyBorder="1"/>
    <xf numFmtId="49" fontId="8" fillId="4" borderId="10" xfId="2" applyNumberFormat="1" applyFill="1" applyBorder="1"/>
    <xf numFmtId="0" fontId="8" fillId="4" borderId="10" xfId="2" applyFill="1" applyBorder="1"/>
    <xf numFmtId="0" fontId="8" fillId="4" borderId="11" xfId="2" applyFill="1" applyBorder="1"/>
    <xf numFmtId="0" fontId="5" fillId="0" borderId="1" xfId="1" applyFont="1" applyBorder="1" applyAlignment="1" applyProtection="1">
      <alignment vertical="top" wrapText="1"/>
    </xf>
    <xf numFmtId="18" fontId="0" fillId="0" borderId="4" xfId="0" applyNumberFormat="1" applyBorder="1" applyAlignment="1">
      <alignment vertical="top"/>
    </xf>
    <xf numFmtId="0" fontId="7" fillId="2" borderId="20" xfId="0" applyFont="1" applyFill="1" applyBorder="1" applyAlignment="1">
      <alignment wrapText="1"/>
    </xf>
    <xf numFmtId="0" fontId="0" fillId="0" borderId="0" xfId="0" applyAlignment="1">
      <alignment vertical="center" wrapText="1"/>
    </xf>
    <xf numFmtId="0" fontId="0" fillId="0" borderId="0" xfId="0" applyAlignment="1">
      <alignment wrapText="1"/>
    </xf>
    <xf numFmtId="0" fontId="0" fillId="0" borderId="0" xfId="0" applyBorder="1" applyAlignment="1">
      <alignment horizontal="left" vertical="top" wrapText="1"/>
    </xf>
    <xf numFmtId="49" fontId="0" fillId="3" borderId="0" xfId="0" quotePrefix="1" applyNumberFormat="1" applyFill="1" applyAlignment="1">
      <alignment horizontal="left" vertical="top" wrapText="1"/>
    </xf>
    <xf numFmtId="49" fontId="0" fillId="4" borderId="0" xfId="0" quotePrefix="1" applyNumberFormat="1" applyFill="1" applyAlignment="1">
      <alignment horizontal="left" vertical="top" wrapText="1"/>
    </xf>
    <xf numFmtId="0" fontId="7" fillId="4" borderId="25" xfId="0" applyFont="1" applyFill="1" applyBorder="1" applyAlignment="1">
      <alignment horizontal="left" vertical="top" wrapText="1"/>
    </xf>
    <xf numFmtId="0" fontId="0" fillId="4" borderId="25" xfId="0" applyFill="1" applyBorder="1" applyAlignment="1">
      <alignment vertical="top"/>
    </xf>
    <xf numFmtId="14" fontId="7" fillId="2" borderId="22" xfId="0" applyNumberFormat="1" applyFont="1" applyFill="1" applyBorder="1" applyAlignment="1">
      <alignment horizontal="center"/>
    </xf>
    <xf numFmtId="14" fontId="7" fillId="2" borderId="6" xfId="0" applyNumberFormat="1" applyFont="1" applyFill="1" applyBorder="1" applyAlignment="1">
      <alignment horizontal="center"/>
    </xf>
    <xf numFmtId="14" fontId="7" fillId="2" borderId="20" xfId="0" applyNumberFormat="1" applyFont="1" applyFill="1" applyBorder="1" applyAlignment="1">
      <alignment horizontal="left" vertical="top"/>
    </xf>
    <xf numFmtId="0" fontId="0" fillId="0" borderId="13" xfId="0" applyBorder="1" applyAlignment="1">
      <alignment horizontal="left" vertical="top"/>
    </xf>
    <xf numFmtId="0" fontId="0" fillId="0" borderId="0" xfId="0" applyAlignment="1">
      <alignment horizontal="left" vertical="top" wrapText="1"/>
    </xf>
    <xf numFmtId="0" fontId="0" fillId="0" borderId="13" xfId="0" applyBorder="1" applyAlignment="1">
      <alignment horizontal="left" vertical="top" wrapText="1"/>
    </xf>
    <xf numFmtId="0" fontId="28" fillId="0" borderId="13" xfId="0" applyFont="1" applyBorder="1" applyAlignment="1">
      <alignment horizontal="left" vertical="top"/>
    </xf>
    <xf numFmtId="0" fontId="0" fillId="2" borderId="8" xfId="0" applyFill="1" applyBorder="1" applyAlignment="1">
      <alignment horizontal="left" vertical="top" wrapText="1"/>
    </xf>
    <xf numFmtId="0" fontId="0" fillId="2" borderId="10" xfId="0" applyFill="1" applyBorder="1" applyAlignment="1">
      <alignment horizontal="left" wrapText="1"/>
    </xf>
    <xf numFmtId="0" fontId="0" fillId="0" borderId="26" xfId="0" applyBorder="1" applyAlignment="1">
      <alignment horizontal="left"/>
    </xf>
    <xf numFmtId="0" fontId="0" fillId="2" borderId="8" xfId="0" applyFill="1" applyBorder="1" applyAlignment="1">
      <alignment horizontal="left"/>
    </xf>
    <xf numFmtId="0" fontId="0" fillId="0" borderId="10" xfId="0" applyBorder="1" applyAlignment="1">
      <alignment horizontal="left"/>
    </xf>
    <xf numFmtId="0" fontId="0" fillId="2" borderId="10" xfId="0" applyFill="1" applyBorder="1" applyAlignment="1">
      <alignment wrapText="1"/>
    </xf>
    <xf numFmtId="0" fontId="0" fillId="0" borderId="0" xfId="0" applyAlignment="1">
      <alignment horizontal="left"/>
    </xf>
    <xf numFmtId="0" fontId="0" fillId="0" borderId="29" xfId="0" applyBorder="1" applyAlignment="1">
      <alignment horizontal="left" vertical="top"/>
    </xf>
    <xf numFmtId="0" fontId="0" fillId="0" borderId="7" xfId="0" applyBorder="1" applyAlignment="1">
      <alignment horizontal="left" vertical="top"/>
    </xf>
    <xf numFmtId="0" fontId="0" fillId="0" borderId="28" xfId="0" applyBorder="1" applyAlignment="1">
      <alignment vertical="top"/>
    </xf>
    <xf numFmtId="0" fontId="0" fillId="0" borderId="29" xfId="0" applyBorder="1" applyAlignment="1">
      <alignment horizontal="left" vertical="top" wrapText="1"/>
    </xf>
    <xf numFmtId="0" fontId="0" fillId="0" borderId="7" xfId="0" applyBorder="1" applyAlignment="1">
      <alignment horizontal="left" vertical="top" wrapText="1"/>
    </xf>
    <xf numFmtId="0" fontId="28" fillId="0" borderId="29" xfId="0" applyFont="1" applyBorder="1" applyAlignment="1">
      <alignment vertical="top"/>
    </xf>
    <xf numFmtId="0" fontId="0" fillId="0" borderId="7" xfId="0" applyBorder="1" applyAlignment="1">
      <alignment vertical="top"/>
    </xf>
    <xf numFmtId="0" fontId="0" fillId="0" borderId="8" xfId="0" applyBorder="1" applyAlignment="1">
      <alignment horizontal="left"/>
    </xf>
    <xf numFmtId="14" fontId="0" fillId="0" borderId="0" xfId="0" applyNumberFormat="1" applyAlignment="1">
      <alignment horizontal="right" vertical="top"/>
    </xf>
    <xf numFmtId="0" fontId="0" fillId="0" borderId="0" xfId="0" applyAlignment="1">
      <alignment horizontal="left" vertical="top"/>
    </xf>
  </cellXfs>
  <cellStyles count="3">
    <cellStyle name="Hyperlä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xdr:row>
          <xdr:rowOff>28575</xdr:rowOff>
        </xdr:from>
        <xdr:to>
          <xdr:col>22</xdr:col>
          <xdr:colOff>190500</xdr:colOff>
          <xdr:row>44</xdr:row>
          <xdr:rowOff>47625</xdr:rowOff>
        </xdr:to>
        <xdr:sp macro="" textlink="">
          <xdr:nvSpPr>
            <xdr:cNvPr id="13323" name="Object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1476376</xdr:colOff>
      <xdr:row>39</xdr:row>
      <xdr:rowOff>1</xdr:rowOff>
    </xdr:from>
    <xdr:to>
      <xdr:col>10</xdr:col>
      <xdr:colOff>200025</xdr:colOff>
      <xdr:row>41</xdr:row>
      <xdr:rowOff>52587</xdr:rowOff>
    </xdr:to>
    <xdr:pic>
      <xdr:nvPicPr>
        <xdr:cNvPr id="3" name="Bildobjekt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1" y="7400926"/>
          <a:ext cx="4724399" cy="433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cb.se/Pages/List____257281.asp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4"/>
  <sheetViews>
    <sheetView tabSelected="1" zoomScaleNormal="100" workbookViewId="0">
      <selection activeCell="B1" sqref="B1:C1"/>
    </sheetView>
  </sheetViews>
  <sheetFormatPr defaultColWidth="9.140625" defaultRowHeight="15" x14ac:dyDescent="0.25"/>
  <cols>
    <col min="1" max="1" width="3.140625" style="2" customWidth="1"/>
    <col min="2" max="2" width="42.28515625" style="3" customWidth="1"/>
    <col min="3" max="3" width="98" style="3" customWidth="1"/>
    <col min="4" max="4" width="22.28515625" style="3" bestFit="1" customWidth="1"/>
    <col min="5" max="16384" width="9.140625" style="2"/>
  </cols>
  <sheetData>
    <row r="1" spans="2:4" ht="24" customHeight="1" thickBot="1" x14ac:dyDescent="0.3">
      <c r="B1" s="240" t="s">
        <v>83</v>
      </c>
      <c r="C1" s="241"/>
      <c r="D1" s="221">
        <v>44238</v>
      </c>
    </row>
    <row r="2" spans="2:4" ht="21" customHeight="1" x14ac:dyDescent="0.25">
      <c r="B2" s="21" t="s">
        <v>359</v>
      </c>
      <c r="C2" s="238" t="s">
        <v>360</v>
      </c>
      <c r="D2" s="238"/>
    </row>
    <row r="3" spans="2:4" ht="21" customHeight="1" x14ac:dyDescent="0.25">
      <c r="B3" s="20" t="s">
        <v>361</v>
      </c>
      <c r="C3" s="237" t="s">
        <v>362</v>
      </c>
      <c r="D3" s="237"/>
    </row>
    <row r="4" spans="2:4" ht="18.75" x14ac:dyDescent="0.25">
      <c r="B4" s="20" t="s">
        <v>372</v>
      </c>
      <c r="C4" s="237" t="s">
        <v>373</v>
      </c>
      <c r="D4" s="237"/>
    </row>
    <row r="5" spans="2:4" ht="33" customHeight="1" x14ac:dyDescent="0.25">
      <c r="B5" s="21" t="s">
        <v>80</v>
      </c>
      <c r="C5" s="238" t="s">
        <v>281</v>
      </c>
      <c r="D5" s="238"/>
    </row>
    <row r="6" spans="2:4" ht="48" customHeight="1" x14ac:dyDescent="0.25">
      <c r="B6" s="20" t="s">
        <v>81</v>
      </c>
      <c r="C6" s="237" t="s">
        <v>217</v>
      </c>
      <c r="D6" s="237"/>
    </row>
    <row r="7" spans="2:4" ht="31.5" customHeight="1" x14ac:dyDescent="0.25">
      <c r="B7" s="21" t="s">
        <v>82</v>
      </c>
      <c r="C7" s="238" t="s">
        <v>150</v>
      </c>
      <c r="D7" s="238"/>
    </row>
    <row r="8" spans="2:4" ht="21" customHeight="1" x14ac:dyDescent="0.25">
      <c r="B8" s="20" t="s">
        <v>355</v>
      </c>
      <c r="C8" s="237" t="s">
        <v>356</v>
      </c>
      <c r="D8" s="237"/>
    </row>
    <row r="9" spans="2:4" ht="69" customHeight="1" x14ac:dyDescent="0.25">
      <c r="B9" s="21" t="s">
        <v>116</v>
      </c>
      <c r="C9" s="238" t="s">
        <v>358</v>
      </c>
      <c r="D9" s="238"/>
    </row>
    <row r="10" spans="2:4" ht="70.5" customHeight="1" x14ac:dyDescent="0.25">
      <c r="B10" s="20" t="s">
        <v>29</v>
      </c>
      <c r="C10" s="237" t="s">
        <v>285</v>
      </c>
      <c r="D10" s="237"/>
    </row>
    <row r="11" spans="2:4" ht="49.5" customHeight="1" x14ac:dyDescent="0.25">
      <c r="B11" s="21" t="s">
        <v>364</v>
      </c>
      <c r="C11" s="238" t="s">
        <v>357</v>
      </c>
      <c r="D11" s="238"/>
    </row>
    <row r="12" spans="2:4" ht="80.45" customHeight="1" x14ac:dyDescent="0.25">
      <c r="B12" s="20" t="s">
        <v>86</v>
      </c>
      <c r="C12" s="237" t="s">
        <v>283</v>
      </c>
      <c r="D12" s="237"/>
    </row>
    <row r="13" spans="2:4" ht="24.95" customHeight="1" x14ac:dyDescent="0.25">
      <c r="B13" s="21" t="s">
        <v>27</v>
      </c>
      <c r="C13" s="238" t="s">
        <v>282</v>
      </c>
      <c r="D13" s="238"/>
    </row>
    <row r="14" spans="2:4" ht="37.5" customHeight="1" x14ac:dyDescent="0.25">
      <c r="B14" s="20" t="s">
        <v>28</v>
      </c>
      <c r="C14" s="237" t="s">
        <v>284</v>
      </c>
      <c r="D14" s="237"/>
    </row>
    <row r="15" spans="2:4" ht="39" customHeight="1" x14ac:dyDescent="0.25">
      <c r="B15" s="21" t="s">
        <v>30</v>
      </c>
      <c r="C15" s="238" t="s">
        <v>151</v>
      </c>
      <c r="D15" s="238"/>
    </row>
    <row r="16" spans="2:4" ht="48" customHeight="1" x14ac:dyDescent="0.25">
      <c r="B16" s="20" t="s">
        <v>31</v>
      </c>
      <c r="C16" s="237" t="s">
        <v>363</v>
      </c>
      <c r="D16" s="237"/>
    </row>
    <row r="17" spans="2:5" ht="62.45" customHeight="1" x14ac:dyDescent="0.25">
      <c r="B17" s="21" t="s">
        <v>32</v>
      </c>
      <c r="C17" s="238" t="s">
        <v>152</v>
      </c>
      <c r="D17" s="238"/>
    </row>
    <row r="18" spans="2:5" ht="50.45" customHeight="1" x14ac:dyDescent="0.25">
      <c r="B18" s="20" t="s">
        <v>33</v>
      </c>
      <c r="C18" s="237" t="s">
        <v>286</v>
      </c>
      <c r="D18" s="237"/>
    </row>
    <row r="19" spans="2:5" ht="95.45" customHeight="1" x14ac:dyDescent="0.25">
      <c r="B19" s="21" t="s">
        <v>287</v>
      </c>
      <c r="C19" s="238" t="s">
        <v>230</v>
      </c>
      <c r="D19" s="238"/>
    </row>
    <row r="20" spans="2:5" ht="38.25" customHeight="1" x14ac:dyDescent="0.25">
      <c r="B20" s="220" t="s">
        <v>4</v>
      </c>
      <c r="C20" s="239" t="s">
        <v>304</v>
      </c>
      <c r="D20" s="239"/>
    </row>
    <row r="21" spans="2:5" ht="14.45" customHeight="1" x14ac:dyDescent="0.25">
      <c r="B21" s="220"/>
      <c r="C21" s="222" t="s">
        <v>305</v>
      </c>
      <c r="D21" s="223" t="s">
        <v>309</v>
      </c>
    </row>
    <row r="22" spans="2:5" ht="14.45" customHeight="1" x14ac:dyDescent="0.25">
      <c r="B22" s="220"/>
      <c r="C22" s="224" t="s">
        <v>306</v>
      </c>
      <c r="D22" s="225">
        <v>100</v>
      </c>
    </row>
    <row r="23" spans="2:5" ht="14.45" customHeight="1" x14ac:dyDescent="0.25">
      <c r="B23" s="220"/>
      <c r="C23" s="224" t="s">
        <v>307</v>
      </c>
      <c r="D23" s="225" t="s">
        <v>353</v>
      </c>
      <c r="E23" s="200"/>
    </row>
    <row r="24" spans="2:5" ht="14.45" customHeight="1" x14ac:dyDescent="0.25">
      <c r="B24" s="220"/>
      <c r="C24" s="224" t="s">
        <v>308</v>
      </c>
      <c r="D24" s="225" t="s">
        <v>354</v>
      </c>
      <c r="E24" s="200"/>
    </row>
  </sheetData>
  <mergeCells count="20">
    <mergeCell ref="C20:D20"/>
    <mergeCell ref="B1:C1"/>
    <mergeCell ref="C19:D19"/>
    <mergeCell ref="C17:D17"/>
    <mergeCell ref="C13:D13"/>
    <mergeCell ref="C14:D14"/>
    <mergeCell ref="C16:D16"/>
    <mergeCell ref="C18:D18"/>
    <mergeCell ref="C15:D15"/>
    <mergeCell ref="C8:D8"/>
    <mergeCell ref="C9:D9"/>
    <mergeCell ref="C10:D10"/>
    <mergeCell ref="C11:D11"/>
    <mergeCell ref="C12:D12"/>
    <mergeCell ref="C2:D2"/>
    <mergeCell ref="C4:D4"/>
    <mergeCell ref="C3:D3"/>
    <mergeCell ref="C5:D5"/>
    <mergeCell ref="C6:D6"/>
    <mergeCell ref="C7:D7"/>
  </mergeCells>
  <pageMargins left="0.25" right="0.25" top="0.75" bottom="0.75" header="0.3" footer="0.3"/>
  <pageSetup paperSize="9" scale="68" orientation="portrait" r:id="rId1"/>
  <headerFooter>
    <oddFooter>&amp;L&amp;9&amp;F&amp;R&amp;A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6"/>
  <sheetViews>
    <sheetView topLeftCell="A13" workbookViewId="0">
      <selection activeCell="K3" sqref="K3"/>
    </sheetView>
  </sheetViews>
  <sheetFormatPr defaultColWidth="9.140625" defaultRowHeight="15" x14ac:dyDescent="0.25"/>
  <cols>
    <col min="1" max="1" width="6.7109375" style="2" customWidth="1"/>
    <col min="2" max="2" width="21.5703125" style="2" customWidth="1"/>
    <col min="3" max="3" width="9.140625" style="2" customWidth="1"/>
    <col min="4" max="4" width="12.140625" style="2" customWidth="1"/>
    <col min="5" max="5" width="9.140625" style="2"/>
    <col min="6" max="6" width="22.85546875" style="2" customWidth="1"/>
    <col min="7" max="7" width="44.28515625" style="2" customWidth="1"/>
    <col min="8" max="14" width="9.140625" style="2"/>
    <col min="15" max="15" width="27.140625" style="2" customWidth="1"/>
    <col min="16" max="16384" width="9.140625" style="2"/>
  </cols>
  <sheetData>
    <row r="1" spans="1:17" ht="24" thickBot="1" x14ac:dyDescent="0.3">
      <c r="A1" s="78" t="s">
        <v>274</v>
      </c>
      <c r="B1" s="78"/>
      <c r="C1" s="78"/>
      <c r="D1" s="78"/>
      <c r="E1" s="78"/>
      <c r="F1" s="89"/>
      <c r="G1" s="78">
        <v>40703</v>
      </c>
    </row>
    <row r="3" spans="1:17" x14ac:dyDescent="0.25">
      <c r="B3" s="79" t="s">
        <v>89</v>
      </c>
      <c r="F3" s="80" t="s">
        <v>44</v>
      </c>
      <c r="K3" s="107"/>
      <c r="L3" s="108"/>
      <c r="M3" s="108"/>
      <c r="N3" s="108"/>
      <c r="O3" s="105"/>
      <c r="P3" s="109"/>
      <c r="Q3" s="109"/>
    </row>
    <row r="4" spans="1:17" x14ac:dyDescent="0.25">
      <c r="A4" s="144" t="s">
        <v>241</v>
      </c>
      <c r="B4" s="157" t="s">
        <v>29</v>
      </c>
      <c r="C4" s="158"/>
      <c r="D4" s="158"/>
      <c r="E4" s="159" t="s">
        <v>273</v>
      </c>
      <c r="F4" s="249" t="s">
        <v>272</v>
      </c>
      <c r="G4" s="249"/>
      <c r="K4" s="108"/>
      <c r="L4" s="110"/>
      <c r="M4" s="110"/>
      <c r="N4" s="111"/>
      <c r="O4" s="108"/>
      <c r="P4" s="109"/>
      <c r="Q4" s="109"/>
    </row>
    <row r="5" spans="1:17" x14ac:dyDescent="0.25">
      <c r="A5" s="128"/>
      <c r="B5" s="129" t="s">
        <v>221</v>
      </c>
      <c r="C5" s="130"/>
      <c r="D5" s="132">
        <f>19*8</f>
        <v>152</v>
      </c>
      <c r="E5" s="129" t="s">
        <v>91</v>
      </c>
      <c r="F5" s="129" t="s">
        <v>271</v>
      </c>
      <c r="G5" s="129"/>
      <c r="K5" s="108"/>
      <c r="L5" s="110"/>
      <c r="M5" s="112"/>
      <c r="N5" s="108"/>
      <c r="O5" s="108"/>
      <c r="P5" s="109"/>
      <c r="Q5" s="109"/>
    </row>
    <row r="6" spans="1:17" x14ac:dyDescent="0.25">
      <c r="A6" s="128"/>
      <c r="B6" s="134" t="s">
        <v>270</v>
      </c>
      <c r="C6" s="134"/>
      <c r="D6" s="135">
        <f>4*8</f>
        <v>32</v>
      </c>
      <c r="E6" s="134" t="s">
        <v>91</v>
      </c>
      <c r="F6" s="129" t="s">
        <v>269</v>
      </c>
      <c r="G6" s="129"/>
      <c r="K6" s="108"/>
      <c r="L6" s="108"/>
      <c r="M6" s="112"/>
      <c r="N6" s="108"/>
      <c r="O6" s="108"/>
      <c r="P6" s="109"/>
      <c r="Q6" s="109"/>
    </row>
    <row r="7" spans="1:17" x14ac:dyDescent="0.25">
      <c r="A7" s="128"/>
      <c r="B7" s="134" t="s">
        <v>54</v>
      </c>
      <c r="C7" s="134"/>
      <c r="D7" s="135">
        <f>1*8</f>
        <v>8</v>
      </c>
      <c r="E7" s="134" t="s">
        <v>91</v>
      </c>
      <c r="F7" s="129" t="s">
        <v>268</v>
      </c>
      <c r="G7" s="129"/>
      <c r="K7" s="108"/>
      <c r="L7" s="108"/>
      <c r="M7" s="112"/>
      <c r="N7" s="108"/>
      <c r="O7" s="108"/>
      <c r="P7" s="109"/>
      <c r="Q7" s="109"/>
    </row>
    <row r="8" spans="1:17" ht="15" customHeight="1" x14ac:dyDescent="0.25">
      <c r="A8" s="155" t="s">
        <v>241</v>
      </c>
      <c r="B8" s="160" t="s">
        <v>96</v>
      </c>
      <c r="C8" s="160"/>
      <c r="D8" s="168">
        <f>D5-(D6+D7)</f>
        <v>112</v>
      </c>
      <c r="E8" s="160" t="s">
        <v>91</v>
      </c>
      <c r="F8" s="250" t="s">
        <v>200</v>
      </c>
      <c r="G8" s="250"/>
      <c r="K8" s="105"/>
      <c r="L8" s="105"/>
      <c r="M8" s="106"/>
      <c r="N8" s="105"/>
      <c r="O8" s="113"/>
      <c r="P8" s="109"/>
      <c r="Q8" s="109"/>
    </row>
    <row r="9" spans="1:17" x14ac:dyDescent="0.25">
      <c r="A9" s="195"/>
      <c r="B9" s="191"/>
      <c r="C9" s="191"/>
      <c r="D9" s="192"/>
      <c r="E9" s="191"/>
      <c r="F9" s="194"/>
      <c r="G9" s="194"/>
      <c r="K9" s="105"/>
      <c r="L9" s="105"/>
      <c r="M9" s="106"/>
      <c r="N9" s="105"/>
      <c r="O9" s="113"/>
      <c r="P9" s="109"/>
      <c r="Q9" s="109"/>
    </row>
    <row r="10" spans="1:17" x14ac:dyDescent="0.25">
      <c r="A10" s="193" t="s">
        <v>267</v>
      </c>
      <c r="B10" s="191"/>
      <c r="C10" s="191"/>
      <c r="D10" s="192"/>
      <c r="E10" s="191"/>
      <c r="F10" s="190"/>
      <c r="G10" s="190"/>
      <c r="K10" s="105"/>
      <c r="L10" s="105"/>
      <c r="M10" s="106"/>
      <c r="N10" s="105"/>
      <c r="O10" s="113"/>
      <c r="P10" s="109"/>
      <c r="Q10" s="109"/>
    </row>
    <row r="11" spans="1:17" x14ac:dyDescent="0.25">
      <c r="A11" s="128"/>
      <c r="B11" s="129" t="s">
        <v>266</v>
      </c>
      <c r="C11" s="129"/>
      <c r="D11" s="132">
        <f>3*8</f>
        <v>24</v>
      </c>
      <c r="E11" s="129" t="s">
        <v>91</v>
      </c>
      <c r="F11" s="129" t="s">
        <v>265</v>
      </c>
      <c r="G11" s="129"/>
      <c r="K11" s="108"/>
      <c r="L11" s="108"/>
      <c r="M11" s="112"/>
      <c r="N11" s="108"/>
      <c r="O11" s="108"/>
      <c r="P11" s="109"/>
      <c r="Q11" s="109"/>
    </row>
    <row r="12" spans="1:17" x14ac:dyDescent="0.25">
      <c r="B12" s="101"/>
      <c r="C12" s="101"/>
      <c r="D12" s="101"/>
      <c r="E12" s="101"/>
      <c r="F12" s="255"/>
      <c r="G12" s="255"/>
      <c r="K12" s="108"/>
      <c r="L12" s="108"/>
      <c r="M12" s="112"/>
      <c r="N12" s="108"/>
      <c r="O12" s="108"/>
      <c r="P12" s="109"/>
      <c r="Q12" s="109"/>
    </row>
    <row r="13" spans="1:17" x14ac:dyDescent="0.25">
      <c r="A13" s="144" t="s">
        <v>241</v>
      </c>
      <c r="B13" s="145" t="s">
        <v>214</v>
      </c>
      <c r="C13" s="145"/>
      <c r="D13" s="154">
        <v>26500</v>
      </c>
      <c r="E13" s="145" t="s">
        <v>142</v>
      </c>
      <c r="F13" s="252"/>
      <c r="G13" s="252"/>
      <c r="K13" s="108"/>
      <c r="L13" s="108"/>
      <c r="M13" s="114"/>
      <c r="N13" s="108"/>
      <c r="O13" s="108"/>
      <c r="P13" s="109"/>
      <c r="Q13" s="109"/>
    </row>
    <row r="14" spans="1:17" x14ac:dyDescent="0.25">
      <c r="B14" s="101"/>
      <c r="C14" s="101"/>
      <c r="D14" s="104"/>
      <c r="E14" s="101"/>
      <c r="F14" s="184"/>
      <c r="G14" s="184"/>
      <c r="K14" s="108"/>
      <c r="L14" s="108"/>
      <c r="M14" s="114"/>
      <c r="N14" s="108"/>
      <c r="O14" s="108"/>
      <c r="P14" s="109"/>
      <c r="Q14" s="109"/>
    </row>
    <row r="15" spans="1:17" x14ac:dyDescent="0.25">
      <c r="A15" s="137"/>
      <c r="B15" s="138" t="s">
        <v>264</v>
      </c>
      <c r="C15" s="136"/>
      <c r="D15" s="139"/>
      <c r="E15" s="136"/>
      <c r="F15" s="136"/>
      <c r="G15" s="136"/>
      <c r="K15" s="108"/>
      <c r="L15" s="108"/>
      <c r="M15" s="114"/>
      <c r="N15" s="108"/>
      <c r="O15" s="108"/>
      <c r="P15" s="109"/>
      <c r="Q15" s="109"/>
    </row>
    <row r="16" spans="1:17" x14ac:dyDescent="0.25">
      <c r="A16" s="128"/>
      <c r="B16" s="129" t="s">
        <v>263</v>
      </c>
      <c r="C16" s="129"/>
      <c r="D16" s="131">
        <f>(0.046*D13)*4</f>
        <v>4876</v>
      </c>
      <c r="E16" s="129" t="s">
        <v>142</v>
      </c>
      <c r="F16" s="253" t="s">
        <v>262</v>
      </c>
      <c r="G16" s="253"/>
      <c r="K16" s="108"/>
      <c r="L16" s="108"/>
      <c r="M16" s="114"/>
      <c r="N16" s="108"/>
      <c r="O16" s="108"/>
      <c r="P16" s="109"/>
      <c r="Q16" s="109"/>
    </row>
    <row r="17" spans="1:17" x14ac:dyDescent="0.25">
      <c r="A17" s="128"/>
      <c r="B17" s="134" t="s">
        <v>261</v>
      </c>
      <c r="C17" s="134"/>
      <c r="D17" s="140">
        <f>(1/21)*D13*1</f>
        <v>1261.9047619047619</v>
      </c>
      <c r="E17" s="134" t="s">
        <v>142</v>
      </c>
      <c r="F17" s="253" t="s">
        <v>260</v>
      </c>
      <c r="G17" s="253"/>
      <c r="K17" s="108"/>
      <c r="L17" s="108"/>
      <c r="M17" s="114"/>
      <c r="N17" s="108"/>
      <c r="O17" s="108"/>
      <c r="P17" s="109"/>
      <c r="Q17" s="109"/>
    </row>
    <row r="18" spans="1:17" x14ac:dyDescent="0.25">
      <c r="A18" s="128"/>
      <c r="B18" s="103" t="s">
        <v>259</v>
      </c>
      <c r="C18" s="117"/>
      <c r="D18" s="118">
        <f>SUM(D16:D17)</f>
        <v>6137.9047619047615</v>
      </c>
      <c r="E18" s="117" t="s">
        <v>142</v>
      </c>
      <c r="F18" s="183"/>
      <c r="G18" s="183"/>
      <c r="K18" s="108"/>
      <c r="L18" s="108"/>
      <c r="M18" s="114"/>
      <c r="N18" s="108"/>
      <c r="O18" s="108"/>
      <c r="P18" s="109"/>
      <c r="Q18" s="109"/>
    </row>
    <row r="19" spans="1:17" x14ac:dyDescent="0.25">
      <c r="A19" s="189"/>
      <c r="B19" s="105"/>
      <c r="C19" s="108"/>
      <c r="D19" s="114"/>
      <c r="E19" s="108"/>
      <c r="F19" s="251"/>
      <c r="G19" s="251"/>
      <c r="K19" s="108"/>
      <c r="L19" s="108"/>
      <c r="M19" s="114"/>
      <c r="N19" s="108"/>
      <c r="O19" s="108"/>
      <c r="P19" s="109"/>
      <c r="Q19" s="109"/>
    </row>
    <row r="20" spans="1:17" x14ac:dyDescent="0.25">
      <c r="B20" s="101"/>
      <c r="C20" s="101"/>
      <c r="D20" s="104"/>
      <c r="E20" s="101"/>
      <c r="F20" s="101"/>
      <c r="G20" s="101"/>
      <c r="K20" s="107"/>
      <c r="L20" s="108"/>
      <c r="M20" s="114"/>
      <c r="N20" s="108"/>
      <c r="O20" s="108"/>
      <c r="P20" s="109"/>
      <c r="Q20" s="109"/>
    </row>
    <row r="21" spans="1:17" x14ac:dyDescent="0.25">
      <c r="B21" s="100" t="s">
        <v>227</v>
      </c>
      <c r="C21" s="101"/>
      <c r="D21" s="104"/>
      <c r="E21" s="101"/>
      <c r="F21" s="101"/>
      <c r="G21" s="101"/>
      <c r="K21" s="108"/>
      <c r="L21" s="108"/>
      <c r="M21" s="112"/>
      <c r="N21" s="108"/>
      <c r="O21" s="108"/>
      <c r="P21" s="109"/>
      <c r="Q21" s="109"/>
    </row>
    <row r="22" spans="1:17" x14ac:dyDescent="0.25">
      <c r="A22" s="144" t="s">
        <v>241</v>
      </c>
      <c r="B22" s="145" t="s">
        <v>3</v>
      </c>
      <c r="C22" s="145"/>
      <c r="D22" s="154">
        <f>D8</f>
        <v>112</v>
      </c>
      <c r="E22" s="145" t="s">
        <v>91</v>
      </c>
      <c r="F22" s="145"/>
      <c r="G22" s="145"/>
      <c r="K22" s="108"/>
      <c r="L22" s="108"/>
      <c r="M22" s="114"/>
      <c r="N22" s="108"/>
      <c r="O22" s="108"/>
      <c r="P22" s="109"/>
      <c r="Q22" s="109"/>
    </row>
    <row r="23" spans="1:17" x14ac:dyDescent="0.25">
      <c r="A23" s="155" t="s">
        <v>241</v>
      </c>
      <c r="B23" s="152" t="s">
        <v>214</v>
      </c>
      <c r="C23" s="152"/>
      <c r="D23" s="153">
        <f>D13</f>
        <v>26500</v>
      </c>
      <c r="E23" s="152" t="s">
        <v>142</v>
      </c>
      <c r="F23" s="152"/>
      <c r="G23" s="152"/>
      <c r="K23" s="108"/>
      <c r="L23" s="108"/>
      <c r="M23" s="114"/>
      <c r="N23" s="108"/>
      <c r="O23" s="108"/>
      <c r="P23" s="109"/>
      <c r="Q23" s="109"/>
    </row>
    <row r="24" spans="1:17" ht="15" customHeight="1" x14ac:dyDescent="0.25">
      <c r="A24" s="155" t="s">
        <v>241</v>
      </c>
      <c r="B24" s="152" t="s">
        <v>258</v>
      </c>
      <c r="C24" s="152"/>
      <c r="D24" s="153">
        <f>D13-D18</f>
        <v>20362.095238095237</v>
      </c>
      <c r="E24" s="152" t="s">
        <v>142</v>
      </c>
      <c r="F24" s="254" t="s">
        <v>257</v>
      </c>
      <c r="G24" s="254"/>
      <c r="K24" s="108"/>
      <c r="L24" s="108"/>
      <c r="M24" s="114"/>
      <c r="N24" s="108"/>
      <c r="O24" s="108"/>
      <c r="P24" s="109"/>
      <c r="Q24" s="109"/>
    </row>
    <row r="25" spans="1:17" ht="20.25" customHeight="1" x14ac:dyDescent="0.25">
      <c r="B25" s="101"/>
      <c r="C25" s="101"/>
      <c r="D25" s="104"/>
      <c r="E25" s="101"/>
      <c r="F25" s="116"/>
      <c r="G25" s="101"/>
    </row>
    <row r="26" spans="1:17" x14ac:dyDescent="0.25">
      <c r="A26" s="122"/>
      <c r="B26" s="123"/>
      <c r="C26" s="123"/>
      <c r="D26" s="124"/>
      <c r="E26" s="123"/>
      <c r="F26" s="125"/>
      <c r="G26" s="123"/>
    </row>
    <row r="27" spans="1:17" x14ac:dyDescent="0.25">
      <c r="A27" s="121" t="s">
        <v>222</v>
      </c>
      <c r="B27" s="121"/>
      <c r="C27" s="101"/>
      <c r="D27" s="104"/>
      <c r="E27" s="101"/>
      <c r="F27" s="116"/>
      <c r="G27" s="101"/>
    </row>
    <row r="28" spans="1:17" x14ac:dyDescent="0.25">
      <c r="A28" s="121" t="s">
        <v>256</v>
      </c>
      <c r="B28" s="121"/>
      <c r="C28" s="101"/>
      <c r="D28" s="104"/>
      <c r="E28" s="101"/>
      <c r="F28" s="116"/>
      <c r="G28" s="101"/>
    </row>
    <row r="29" spans="1:17" x14ac:dyDescent="0.25">
      <c r="A29" s="121" t="s">
        <v>255</v>
      </c>
      <c r="B29" s="121"/>
      <c r="C29" s="101"/>
      <c r="D29" s="104"/>
      <c r="E29" s="101"/>
      <c r="F29" s="116"/>
      <c r="G29" s="101"/>
    </row>
    <row r="30" spans="1:17" ht="9" customHeight="1" x14ac:dyDescent="0.25">
      <c r="A30" s="121"/>
      <c r="B30" s="121"/>
      <c r="C30" s="101"/>
      <c r="D30" s="104"/>
      <c r="E30" s="101"/>
      <c r="F30" s="116"/>
      <c r="G30" s="101"/>
    </row>
    <row r="31" spans="1:17" x14ac:dyDescent="0.25">
      <c r="A31" s="156" t="s">
        <v>242</v>
      </c>
      <c r="B31" s="164"/>
      <c r="C31" s="156"/>
      <c r="D31" s="156"/>
      <c r="E31" s="101"/>
      <c r="F31" s="116"/>
      <c r="G31" s="101"/>
    </row>
    <row r="32" spans="1:17" ht="19.5" customHeight="1" x14ac:dyDescent="0.25">
      <c r="A32" s="121"/>
      <c r="B32" s="121"/>
      <c r="C32" s="101"/>
      <c r="D32" s="104"/>
      <c r="E32" s="101"/>
      <c r="F32" s="116"/>
      <c r="G32" s="101"/>
    </row>
    <row r="33" spans="1:7" x14ac:dyDescent="0.25">
      <c r="A33" s="188"/>
      <c r="B33" s="261" t="s">
        <v>254</v>
      </c>
      <c r="C33" s="262"/>
      <c r="D33" s="262"/>
      <c r="E33" s="262"/>
      <c r="F33" s="187"/>
      <c r="G33" s="186"/>
    </row>
    <row r="34" spans="1:7" ht="15" customHeight="1" x14ac:dyDescent="0.25">
      <c r="A34" s="185"/>
      <c r="B34" s="85" t="s">
        <v>123</v>
      </c>
      <c r="C34" s="256" t="s">
        <v>253</v>
      </c>
      <c r="D34" s="257"/>
      <c r="E34" s="257"/>
      <c r="F34" s="258"/>
      <c r="G34" s="85" t="s">
        <v>252</v>
      </c>
    </row>
    <row r="35" spans="1:7" ht="15" customHeight="1" x14ac:dyDescent="0.25">
      <c r="A35" s="109"/>
      <c r="B35" s="85" t="s">
        <v>251</v>
      </c>
      <c r="C35" s="259" t="s">
        <v>250</v>
      </c>
      <c r="D35" s="260"/>
      <c r="E35" s="260"/>
      <c r="F35" s="258"/>
      <c r="G35" s="85" t="s">
        <v>249</v>
      </c>
    </row>
    <row r="36" spans="1:7" x14ac:dyDescent="0.25">
      <c r="B36" s="121"/>
      <c r="C36" s="101"/>
      <c r="D36" s="104"/>
      <c r="E36" s="101"/>
      <c r="F36" s="116"/>
      <c r="G36" s="101"/>
    </row>
  </sheetData>
  <mergeCells count="11">
    <mergeCell ref="C35:F35"/>
    <mergeCell ref="B33:E33"/>
    <mergeCell ref="F16:G16"/>
    <mergeCell ref="F17:G17"/>
    <mergeCell ref="F19:G19"/>
    <mergeCell ref="F24:G24"/>
    <mergeCell ref="F4:G4"/>
    <mergeCell ref="F8:G8"/>
    <mergeCell ref="F12:G12"/>
    <mergeCell ref="F13:G13"/>
    <mergeCell ref="C34:F34"/>
  </mergeCells>
  <pageMargins left="0.70866141732283472" right="0.62992125984251968" top="0.47244094488188981" bottom="0.59055118110236227" header="0.31496062992125984" footer="0.31496062992125984"/>
  <pageSetup paperSize="9" scale="85" orientation="landscape" r:id="rId1"/>
  <headerFooter>
    <oddFooter>&amp;L&amp;9&amp;F&amp;C&amp;9&amp;A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3"/>
  <sheetViews>
    <sheetView topLeftCell="A13" workbookViewId="0">
      <selection activeCell="O27" sqref="O27"/>
    </sheetView>
  </sheetViews>
  <sheetFormatPr defaultColWidth="9.140625" defaultRowHeight="15" x14ac:dyDescent="0.25"/>
  <cols>
    <col min="1" max="1" width="7.140625" style="2" customWidth="1"/>
    <col min="2" max="2" width="21.5703125" style="2" customWidth="1"/>
    <col min="3" max="3" width="9.140625" style="2" customWidth="1"/>
    <col min="4" max="4" width="12.140625" style="2" customWidth="1"/>
    <col min="5" max="5" width="9.140625" style="2"/>
    <col min="6" max="6" width="22.85546875" style="2" customWidth="1"/>
    <col min="7" max="7" width="42.42578125" style="2" customWidth="1"/>
    <col min="8" max="14" width="9.140625" style="2"/>
    <col min="15" max="15" width="27.140625" style="2" customWidth="1"/>
    <col min="16" max="16384" width="9.140625" style="2"/>
  </cols>
  <sheetData>
    <row r="1" spans="1:17" ht="24" thickBot="1" x14ac:dyDescent="0.3">
      <c r="A1" s="78" t="s">
        <v>206</v>
      </c>
      <c r="B1" s="78"/>
      <c r="C1" s="78"/>
      <c r="D1" s="78"/>
      <c r="E1" s="78"/>
      <c r="F1" s="89"/>
      <c r="G1" s="78">
        <v>40693</v>
      </c>
    </row>
    <row r="3" spans="1:17" x14ac:dyDescent="0.25">
      <c r="B3" s="79" t="s">
        <v>89</v>
      </c>
      <c r="F3" s="80" t="s">
        <v>44</v>
      </c>
      <c r="K3" s="107"/>
      <c r="L3" s="108"/>
      <c r="M3" s="108"/>
      <c r="N3" s="108"/>
      <c r="O3" s="105"/>
      <c r="P3" s="109"/>
      <c r="Q3" s="109"/>
    </row>
    <row r="4" spans="1:17" ht="45.75" customHeight="1" x14ac:dyDescent="0.25">
      <c r="A4" s="144" t="s">
        <v>241</v>
      </c>
      <c r="B4" s="157" t="s">
        <v>29</v>
      </c>
      <c r="C4" s="158"/>
      <c r="D4" s="158"/>
      <c r="E4" s="159" t="s">
        <v>185</v>
      </c>
      <c r="F4" s="249" t="s">
        <v>229</v>
      </c>
      <c r="G4" s="249"/>
      <c r="K4" s="108"/>
      <c r="L4" s="110"/>
      <c r="M4" s="110"/>
      <c r="N4" s="111"/>
      <c r="O4" s="108"/>
      <c r="P4" s="109"/>
      <c r="Q4" s="109"/>
    </row>
    <row r="5" spans="1:17" x14ac:dyDescent="0.25">
      <c r="A5" s="128"/>
      <c r="B5" s="129" t="s">
        <v>221</v>
      </c>
      <c r="C5" s="130"/>
      <c r="D5" s="132">
        <f>22*8</f>
        <v>176</v>
      </c>
      <c r="E5" s="129" t="s">
        <v>91</v>
      </c>
      <c r="F5" s="129" t="s">
        <v>195</v>
      </c>
      <c r="G5" s="129"/>
      <c r="K5" s="108"/>
      <c r="L5" s="110"/>
      <c r="M5" s="112"/>
      <c r="N5" s="108"/>
      <c r="O5" s="108"/>
      <c r="P5" s="109"/>
      <c r="Q5" s="109"/>
    </row>
    <row r="6" spans="1:17" x14ac:dyDescent="0.25">
      <c r="A6" s="128"/>
      <c r="B6" s="129" t="s">
        <v>121</v>
      </c>
      <c r="C6" s="129"/>
      <c r="D6" s="132">
        <v>16</v>
      </c>
      <c r="E6" s="129" t="s">
        <v>91</v>
      </c>
      <c r="F6" s="129" t="s">
        <v>201</v>
      </c>
      <c r="G6" s="129"/>
      <c r="K6" s="108"/>
      <c r="L6" s="108"/>
      <c r="M6" s="112"/>
      <c r="N6" s="108"/>
      <c r="O6" s="108"/>
      <c r="P6" s="109"/>
      <c r="Q6" s="109"/>
    </row>
    <row r="7" spans="1:17" x14ac:dyDescent="0.25">
      <c r="A7" s="128"/>
      <c r="B7" s="134" t="s">
        <v>156</v>
      </c>
      <c r="C7" s="134"/>
      <c r="D7" s="135">
        <v>10</v>
      </c>
      <c r="E7" s="134" t="s">
        <v>91</v>
      </c>
      <c r="F7" s="129"/>
      <c r="G7" s="129"/>
      <c r="K7" s="108"/>
      <c r="L7" s="108"/>
      <c r="M7" s="112"/>
      <c r="N7" s="108"/>
      <c r="O7" s="108"/>
      <c r="P7" s="109"/>
      <c r="Q7" s="109"/>
    </row>
    <row r="8" spans="1:17" x14ac:dyDescent="0.25">
      <c r="A8" s="155" t="s">
        <v>241</v>
      </c>
      <c r="B8" s="160" t="s">
        <v>96</v>
      </c>
      <c r="C8" s="160"/>
      <c r="D8" s="168">
        <f>D5-D6+D7</f>
        <v>170</v>
      </c>
      <c r="E8" s="160" t="s">
        <v>91</v>
      </c>
      <c r="F8" s="250" t="s">
        <v>200</v>
      </c>
      <c r="G8" s="250"/>
      <c r="K8" s="105"/>
      <c r="L8" s="105"/>
      <c r="M8" s="106"/>
      <c r="N8" s="105"/>
      <c r="O8" s="113"/>
      <c r="P8" s="109"/>
      <c r="Q8" s="109"/>
    </row>
    <row r="9" spans="1:17" x14ac:dyDescent="0.25">
      <c r="A9" s="128"/>
      <c r="B9" s="136" t="s">
        <v>186</v>
      </c>
      <c r="C9" s="136"/>
      <c r="D9" s="169">
        <v>5</v>
      </c>
      <c r="E9" s="136" t="s">
        <v>91</v>
      </c>
      <c r="F9" s="133" t="s">
        <v>233</v>
      </c>
      <c r="G9" s="133"/>
      <c r="K9" s="108"/>
      <c r="L9" s="108"/>
      <c r="M9" s="112"/>
      <c r="N9" s="108"/>
      <c r="O9" s="108"/>
      <c r="P9" s="109"/>
      <c r="Q9" s="109"/>
    </row>
    <row r="10" spans="1:17" x14ac:dyDescent="0.25">
      <c r="B10" s="101"/>
      <c r="C10" s="101"/>
      <c r="D10" s="101"/>
      <c r="E10" s="101"/>
      <c r="F10" s="255"/>
      <c r="G10" s="255"/>
      <c r="K10" s="108"/>
      <c r="L10" s="108"/>
      <c r="M10" s="112"/>
      <c r="N10" s="108"/>
      <c r="O10" s="108"/>
      <c r="P10" s="109"/>
      <c r="Q10" s="109"/>
    </row>
    <row r="11" spans="1:17" x14ac:dyDescent="0.25">
      <c r="A11" s="144" t="s">
        <v>241</v>
      </c>
      <c r="B11" s="145" t="s">
        <v>214</v>
      </c>
      <c r="C11" s="145"/>
      <c r="D11" s="154">
        <v>26500</v>
      </c>
      <c r="E11" s="145" t="s">
        <v>142</v>
      </c>
      <c r="F11" s="252"/>
      <c r="G11" s="252"/>
      <c r="K11" s="108"/>
      <c r="L11" s="108"/>
      <c r="M11" s="114"/>
      <c r="N11" s="108"/>
      <c r="O11" s="108"/>
      <c r="P11" s="109"/>
      <c r="Q11" s="109"/>
    </row>
    <row r="12" spans="1:17" x14ac:dyDescent="0.25">
      <c r="A12" s="128"/>
      <c r="B12" s="129" t="s">
        <v>209</v>
      </c>
      <c r="C12" s="129"/>
      <c r="D12" s="131">
        <f>(D11*12)/(52*40)</f>
        <v>152.88461538461539</v>
      </c>
      <c r="E12" s="129" t="s">
        <v>92</v>
      </c>
      <c r="F12" s="253" t="s">
        <v>224</v>
      </c>
      <c r="G12" s="253"/>
      <c r="K12" s="108"/>
      <c r="L12" s="108"/>
      <c r="M12" s="114"/>
      <c r="N12" s="108"/>
      <c r="O12" s="108"/>
      <c r="P12" s="109"/>
      <c r="Q12" s="109"/>
    </row>
    <row r="13" spans="1:17" x14ac:dyDescent="0.25">
      <c r="A13" s="128"/>
      <c r="B13" s="129" t="s">
        <v>60</v>
      </c>
      <c r="C13" s="129"/>
      <c r="D13" s="131">
        <f>0.2*((D11*12)/(52*40))</f>
        <v>30.57692307692308</v>
      </c>
      <c r="E13" s="129" t="s">
        <v>92</v>
      </c>
      <c r="F13" s="253" t="s">
        <v>225</v>
      </c>
      <c r="G13" s="253"/>
      <c r="K13" s="108"/>
      <c r="L13" s="108"/>
      <c r="M13" s="114"/>
      <c r="N13" s="108"/>
      <c r="O13" s="108"/>
      <c r="P13" s="109"/>
      <c r="Q13" s="109"/>
    </row>
    <row r="14" spans="1:17" x14ac:dyDescent="0.25">
      <c r="A14" s="128"/>
      <c r="B14" s="129" t="s">
        <v>59</v>
      </c>
      <c r="C14" s="129"/>
      <c r="D14" s="131">
        <f>0.5*((D11*12)/(52*40))</f>
        <v>76.442307692307693</v>
      </c>
      <c r="E14" s="129" t="s">
        <v>92</v>
      </c>
      <c r="F14" s="253" t="s">
        <v>226</v>
      </c>
      <c r="G14" s="253"/>
      <c r="K14" s="108"/>
      <c r="L14" s="108"/>
      <c r="M14" s="114"/>
      <c r="N14" s="108"/>
      <c r="O14" s="108"/>
      <c r="P14" s="109"/>
      <c r="Q14" s="109"/>
    </row>
    <row r="15" spans="1:17" x14ac:dyDescent="0.25">
      <c r="B15" s="101"/>
      <c r="C15" s="101"/>
      <c r="D15" s="104"/>
      <c r="E15" s="101"/>
      <c r="F15" s="115"/>
      <c r="G15" s="115"/>
      <c r="K15" s="108"/>
      <c r="L15" s="108"/>
      <c r="M15" s="114"/>
      <c r="N15" s="108"/>
      <c r="O15" s="108"/>
      <c r="P15" s="109"/>
      <c r="Q15" s="109"/>
    </row>
    <row r="16" spans="1:17" x14ac:dyDescent="0.25">
      <c r="B16" s="102" t="s">
        <v>210</v>
      </c>
      <c r="C16" s="101"/>
      <c r="D16" s="104"/>
      <c r="E16" s="101"/>
      <c r="F16" s="101"/>
      <c r="G16" s="101"/>
      <c r="K16" s="108"/>
      <c r="L16" s="108"/>
      <c r="M16" s="114"/>
      <c r="N16" s="108"/>
      <c r="O16" s="108"/>
      <c r="P16" s="109"/>
      <c r="Q16" s="109"/>
    </row>
    <row r="17" spans="1:17" x14ac:dyDescent="0.25">
      <c r="A17" s="137"/>
      <c r="B17" s="136" t="s">
        <v>202</v>
      </c>
      <c r="C17" s="136"/>
      <c r="D17" s="139">
        <f>(D11*12)/(52*40)*8</f>
        <v>1223.0769230769231</v>
      </c>
      <c r="E17" s="136" t="s">
        <v>142</v>
      </c>
      <c r="F17" s="263" t="s">
        <v>205</v>
      </c>
      <c r="G17" s="263"/>
      <c r="K17" s="108"/>
      <c r="L17" s="108"/>
      <c r="M17" s="114"/>
      <c r="N17" s="108"/>
      <c r="O17" s="108"/>
      <c r="P17" s="109"/>
      <c r="Q17" s="109"/>
    </row>
    <row r="18" spans="1:17" x14ac:dyDescent="0.25">
      <c r="A18" s="128"/>
      <c r="B18" s="134" t="s">
        <v>203</v>
      </c>
      <c r="C18" s="134"/>
      <c r="D18" s="140">
        <f>(0.2*(D11*12)/(52*40))*8</f>
        <v>244.61538461538461</v>
      </c>
      <c r="E18" s="134" t="s">
        <v>142</v>
      </c>
      <c r="F18" s="253" t="s">
        <v>204</v>
      </c>
      <c r="G18" s="253"/>
      <c r="K18" s="108"/>
      <c r="L18" s="108"/>
      <c r="M18" s="114"/>
      <c r="N18" s="108"/>
      <c r="O18" s="108"/>
      <c r="P18" s="109"/>
      <c r="Q18" s="109"/>
    </row>
    <row r="19" spans="1:17" ht="18.75" customHeight="1" x14ac:dyDescent="0.25">
      <c r="A19" s="128"/>
      <c r="B19" s="103" t="s">
        <v>211</v>
      </c>
      <c r="C19" s="117"/>
      <c r="D19" s="118">
        <f>SUM(D17:D18)</f>
        <v>1467.6923076923076</v>
      </c>
      <c r="E19" s="117" t="s">
        <v>142</v>
      </c>
      <c r="F19" s="133"/>
      <c r="G19" s="133"/>
      <c r="K19" s="108"/>
      <c r="L19" s="108"/>
      <c r="M19" s="114"/>
      <c r="N19" s="108"/>
      <c r="O19" s="108"/>
      <c r="P19" s="109"/>
      <c r="Q19" s="109"/>
    </row>
    <row r="20" spans="1:17" x14ac:dyDescent="0.25">
      <c r="A20" s="128"/>
      <c r="B20" s="138" t="s">
        <v>207</v>
      </c>
      <c r="C20" s="136"/>
      <c r="D20" s="139">
        <f>(0.8*(D11*12)/(52*40))*8</f>
        <v>978.46153846153845</v>
      </c>
      <c r="E20" s="136" t="s">
        <v>142</v>
      </c>
      <c r="F20" s="253" t="s">
        <v>208</v>
      </c>
      <c r="G20" s="253"/>
      <c r="K20" s="108"/>
      <c r="L20" s="108"/>
      <c r="M20" s="114"/>
      <c r="N20" s="108"/>
      <c r="O20" s="108"/>
      <c r="P20" s="109"/>
      <c r="Q20" s="109"/>
    </row>
    <row r="21" spans="1:17" x14ac:dyDescent="0.25">
      <c r="B21" s="101"/>
      <c r="C21" s="101"/>
      <c r="D21" s="104"/>
      <c r="E21" s="101"/>
      <c r="F21" s="101"/>
      <c r="G21" s="101"/>
      <c r="K21" s="107"/>
      <c r="L21" s="108"/>
      <c r="M21" s="114"/>
      <c r="N21" s="108"/>
      <c r="O21" s="108"/>
      <c r="P21" s="109"/>
      <c r="Q21" s="109"/>
    </row>
    <row r="22" spans="1:17" x14ac:dyDescent="0.25">
      <c r="B22" s="100" t="s">
        <v>212</v>
      </c>
      <c r="C22" s="101"/>
      <c r="D22" s="104"/>
      <c r="E22" s="101"/>
      <c r="F22" s="101"/>
      <c r="G22" s="101"/>
      <c r="K22" s="108"/>
      <c r="L22" s="108"/>
      <c r="M22" s="112"/>
      <c r="N22" s="108"/>
      <c r="O22" s="108"/>
      <c r="P22" s="109"/>
      <c r="Q22" s="109"/>
    </row>
    <row r="23" spans="1:17" x14ac:dyDescent="0.25">
      <c r="A23" s="144" t="s">
        <v>241</v>
      </c>
      <c r="B23" s="145" t="s">
        <v>3</v>
      </c>
      <c r="C23" s="145"/>
      <c r="D23" s="154">
        <f>D8</f>
        <v>170</v>
      </c>
      <c r="E23" s="145" t="s">
        <v>91</v>
      </c>
      <c r="F23" s="145"/>
      <c r="G23" s="145"/>
      <c r="K23" s="108"/>
      <c r="L23" s="108"/>
      <c r="M23" s="114"/>
      <c r="N23" s="108"/>
      <c r="O23" s="108"/>
      <c r="P23" s="109"/>
      <c r="Q23" s="109"/>
    </row>
    <row r="24" spans="1:17" x14ac:dyDescent="0.25">
      <c r="A24" s="155" t="s">
        <v>241</v>
      </c>
      <c r="B24" s="152" t="s">
        <v>214</v>
      </c>
      <c r="C24" s="152"/>
      <c r="D24" s="153">
        <f>D11</f>
        <v>26500</v>
      </c>
      <c r="E24" s="152" t="s">
        <v>142</v>
      </c>
      <c r="F24" s="152"/>
      <c r="G24" s="152"/>
      <c r="K24" s="108"/>
      <c r="L24" s="108"/>
      <c r="M24" s="114"/>
      <c r="N24" s="108"/>
      <c r="O24" s="108"/>
      <c r="P24" s="109"/>
      <c r="Q24" s="109"/>
    </row>
    <row r="25" spans="1:17" ht="28.5" customHeight="1" x14ac:dyDescent="0.25">
      <c r="A25" s="161" t="s">
        <v>241</v>
      </c>
      <c r="B25" s="162" t="s">
        <v>94</v>
      </c>
      <c r="C25" s="162"/>
      <c r="D25" s="163">
        <f>D11+(D7*D12-(D17+D18+D20))</f>
        <v>25582.692307692309</v>
      </c>
      <c r="E25" s="162" t="s">
        <v>142</v>
      </c>
      <c r="F25" s="254" t="s">
        <v>234</v>
      </c>
      <c r="G25" s="254"/>
      <c r="K25" s="108"/>
      <c r="L25" s="108"/>
      <c r="M25" s="114"/>
      <c r="N25" s="108"/>
      <c r="O25" s="108"/>
      <c r="P25" s="109"/>
      <c r="Q25" s="109"/>
    </row>
    <row r="26" spans="1:17" ht="12.75" customHeight="1" x14ac:dyDescent="0.25">
      <c r="B26" s="101"/>
      <c r="C26" s="101"/>
      <c r="D26" s="104"/>
      <c r="E26" s="101"/>
      <c r="F26" s="116"/>
      <c r="G26" s="101"/>
      <c r="K26" s="108"/>
      <c r="L26" s="108"/>
      <c r="M26" s="112"/>
      <c r="N26" s="108"/>
      <c r="O26" s="108"/>
      <c r="P26" s="109"/>
      <c r="Q26" s="109"/>
    </row>
    <row r="27" spans="1:17" x14ac:dyDescent="0.25">
      <c r="A27" s="137"/>
      <c r="B27" s="136" t="s">
        <v>60</v>
      </c>
      <c r="C27" s="136"/>
      <c r="D27" s="139">
        <f>D9*D13</f>
        <v>152.88461538461542</v>
      </c>
      <c r="E27" s="136" t="s">
        <v>142</v>
      </c>
      <c r="F27" s="141" t="s">
        <v>148</v>
      </c>
      <c r="G27" s="136"/>
      <c r="K27" s="108"/>
      <c r="L27" s="108"/>
      <c r="M27" s="114"/>
      <c r="N27" s="108"/>
      <c r="O27" s="108"/>
      <c r="P27" s="109"/>
      <c r="Q27" s="109"/>
    </row>
    <row r="28" spans="1:17" x14ac:dyDescent="0.25">
      <c r="A28" s="128"/>
      <c r="B28" s="129" t="s">
        <v>16</v>
      </c>
      <c r="C28" s="129"/>
      <c r="D28" s="131">
        <f>D7</f>
        <v>10</v>
      </c>
      <c r="E28" s="129" t="s">
        <v>91</v>
      </c>
      <c r="F28" s="129"/>
      <c r="G28" s="129"/>
    </row>
    <row r="29" spans="1:17" x14ac:dyDescent="0.25">
      <c r="A29" s="128"/>
      <c r="B29" s="129" t="s">
        <v>59</v>
      </c>
      <c r="C29" s="129"/>
      <c r="D29" s="131">
        <f>D28*D14</f>
        <v>764.42307692307691</v>
      </c>
      <c r="E29" s="129" t="s">
        <v>142</v>
      </c>
      <c r="F29" s="142" t="s">
        <v>147</v>
      </c>
      <c r="G29" s="129"/>
    </row>
    <row r="30" spans="1:17" x14ac:dyDescent="0.25">
      <c r="A30" s="170"/>
      <c r="B30" s="123"/>
      <c r="C30" s="123"/>
      <c r="D30" s="124"/>
      <c r="E30" s="123"/>
      <c r="F30" s="125"/>
      <c r="G30" s="143"/>
    </row>
    <row r="31" spans="1:17" x14ac:dyDescent="0.25">
      <c r="B31" s="121" t="s">
        <v>222</v>
      </c>
      <c r="C31" s="101"/>
      <c r="D31" s="104"/>
      <c r="E31" s="101"/>
      <c r="F31" s="116"/>
      <c r="G31" s="101"/>
    </row>
    <row r="32" spans="1:17" x14ac:dyDescent="0.25">
      <c r="B32" s="2" t="s">
        <v>223</v>
      </c>
    </row>
    <row r="33" spans="1:6" x14ac:dyDescent="0.25">
      <c r="A33" s="156" t="s">
        <v>242</v>
      </c>
      <c r="B33" s="164"/>
      <c r="C33" s="156"/>
      <c r="D33" s="156"/>
    </row>
    <row r="35" spans="1:6" ht="18.75" x14ac:dyDescent="0.25">
      <c r="B35" s="84" t="s">
        <v>235</v>
      </c>
    </row>
    <row r="37" spans="1:6" x14ac:dyDescent="0.25">
      <c r="B37" s="87" t="s">
        <v>121</v>
      </c>
      <c r="C37" s="248" t="s">
        <v>119</v>
      </c>
      <c r="D37" s="248"/>
      <c r="E37" s="248"/>
      <c r="F37" s="87" t="s">
        <v>122</v>
      </c>
    </row>
    <row r="38" spans="1:6" ht="30" customHeight="1" x14ac:dyDescent="0.25">
      <c r="B38" s="85" t="s">
        <v>236</v>
      </c>
      <c r="C38" s="247" t="s">
        <v>124</v>
      </c>
      <c r="D38" s="247"/>
      <c r="E38" s="247"/>
      <c r="F38" s="85" t="s">
        <v>125</v>
      </c>
    </row>
    <row r="39" spans="1:6" ht="31.5" customHeight="1" x14ac:dyDescent="0.25">
      <c r="B39" s="85" t="s">
        <v>237</v>
      </c>
      <c r="C39" s="247" t="s">
        <v>238</v>
      </c>
      <c r="D39" s="247"/>
      <c r="E39" s="247"/>
      <c r="F39" s="85" t="s">
        <v>128</v>
      </c>
    </row>
    <row r="40" spans="1:6" x14ac:dyDescent="0.25">
      <c r="B40" s="86" t="s">
        <v>239</v>
      </c>
      <c r="C40" s="245" t="s">
        <v>130</v>
      </c>
      <c r="D40" s="245"/>
      <c r="E40" s="245"/>
      <c r="F40" s="85" t="s">
        <v>131</v>
      </c>
    </row>
    <row r="41" spans="1:6" x14ac:dyDescent="0.25">
      <c r="B41" s="85" t="s">
        <v>132</v>
      </c>
      <c r="C41" s="245" t="s">
        <v>133</v>
      </c>
      <c r="D41" s="245"/>
      <c r="E41" s="245"/>
      <c r="F41" s="85" t="s">
        <v>134</v>
      </c>
    </row>
    <row r="42" spans="1:6" x14ac:dyDescent="0.25">
      <c r="B42" s="109"/>
      <c r="C42" s="127"/>
      <c r="D42" s="127"/>
      <c r="E42" s="127"/>
      <c r="F42" s="109"/>
    </row>
    <row r="43" spans="1:6" x14ac:dyDescent="0.25">
      <c r="B43" s="246" t="s">
        <v>135</v>
      </c>
      <c r="C43" s="246"/>
      <c r="D43" s="246"/>
      <c r="E43" s="246"/>
      <c r="F43" s="246"/>
    </row>
    <row r="45" spans="1:6" ht="18.75" x14ac:dyDescent="0.25">
      <c r="B45" s="84" t="s">
        <v>240</v>
      </c>
    </row>
    <row r="47" spans="1:6" x14ac:dyDescent="0.25">
      <c r="B47" s="87" t="s">
        <v>121</v>
      </c>
      <c r="C47" s="248" t="s">
        <v>119</v>
      </c>
      <c r="D47" s="248"/>
      <c r="E47" s="248"/>
      <c r="F47" s="87" t="s">
        <v>122</v>
      </c>
    </row>
    <row r="48" spans="1:6" ht="30" customHeight="1" x14ac:dyDescent="0.25">
      <c r="B48" s="85" t="s">
        <v>123</v>
      </c>
      <c r="C48" s="247" t="s">
        <v>124</v>
      </c>
      <c r="D48" s="247"/>
      <c r="E48" s="247"/>
      <c r="F48" s="85" t="s">
        <v>125</v>
      </c>
    </row>
    <row r="49" spans="2:6" x14ac:dyDescent="0.25">
      <c r="B49" s="85" t="s">
        <v>126</v>
      </c>
      <c r="C49" s="247" t="s">
        <v>127</v>
      </c>
      <c r="D49" s="247"/>
      <c r="E49" s="247"/>
      <c r="F49" s="85" t="s">
        <v>128</v>
      </c>
    </row>
    <row r="50" spans="2:6" ht="30" x14ac:dyDescent="0.25">
      <c r="B50" s="86" t="s">
        <v>129</v>
      </c>
      <c r="C50" s="245" t="s">
        <v>130</v>
      </c>
      <c r="D50" s="245"/>
      <c r="E50" s="245"/>
      <c r="F50" s="85" t="s">
        <v>131</v>
      </c>
    </row>
    <row r="51" spans="2:6" x14ac:dyDescent="0.25">
      <c r="B51" s="85" t="s">
        <v>132</v>
      </c>
      <c r="C51" s="245" t="s">
        <v>133</v>
      </c>
      <c r="D51" s="245"/>
      <c r="E51" s="245"/>
      <c r="F51" s="85" t="s">
        <v>134</v>
      </c>
    </row>
    <row r="53" spans="2:6" ht="31.5" customHeight="1" x14ac:dyDescent="0.25">
      <c r="B53" s="246" t="s">
        <v>135</v>
      </c>
      <c r="C53" s="246"/>
      <c r="D53" s="246"/>
      <c r="E53" s="246"/>
      <c r="F53" s="246"/>
    </row>
  </sheetData>
  <mergeCells count="23">
    <mergeCell ref="B43:F43"/>
    <mergeCell ref="F4:G4"/>
    <mergeCell ref="F8:G8"/>
    <mergeCell ref="F10:G10"/>
    <mergeCell ref="F11:G11"/>
    <mergeCell ref="F20:G20"/>
    <mergeCell ref="F12:G12"/>
    <mergeCell ref="C50:E50"/>
    <mergeCell ref="C51:E51"/>
    <mergeCell ref="B53:F53"/>
    <mergeCell ref="F18:G18"/>
    <mergeCell ref="F13:G13"/>
    <mergeCell ref="F14:G14"/>
    <mergeCell ref="F17:G17"/>
    <mergeCell ref="C47:E47"/>
    <mergeCell ref="C48:E48"/>
    <mergeCell ref="C49:E49"/>
    <mergeCell ref="F25:G25"/>
    <mergeCell ref="C37:E37"/>
    <mergeCell ref="C38:E38"/>
    <mergeCell ref="C39:E39"/>
    <mergeCell ref="C40:E40"/>
    <mergeCell ref="C41:E41"/>
  </mergeCells>
  <pageMargins left="0.70866141732283472" right="0.70866141732283472" top="0.44" bottom="0.56999999999999995" header="0.31496062992125984" footer="0.31496062992125984"/>
  <pageSetup paperSize="9" scale="98" orientation="landscape" r:id="rId1"/>
  <headerFooter>
    <oddFooter>&amp;L&amp;9&amp;F&amp;C&amp;9&amp;A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3"/>
  <sheetViews>
    <sheetView workbookViewId="0">
      <selection activeCell="K25" sqref="K25"/>
    </sheetView>
  </sheetViews>
  <sheetFormatPr defaultColWidth="9.140625" defaultRowHeight="15" x14ac:dyDescent="0.25"/>
  <cols>
    <col min="1" max="1" width="9.140625" style="2"/>
    <col min="2" max="2" width="21.5703125" style="2" customWidth="1"/>
    <col min="3" max="3" width="10.42578125" style="2" bestFit="1" customWidth="1"/>
    <col min="4" max="4" width="12.140625" style="2" customWidth="1"/>
    <col min="5" max="5" width="9.140625" style="2"/>
    <col min="6" max="6" width="22.85546875" style="2" customWidth="1"/>
    <col min="7" max="7" width="39.7109375" style="2" customWidth="1"/>
    <col min="8" max="16384" width="9.140625" style="2"/>
  </cols>
  <sheetData>
    <row r="1" spans="1:7" ht="24" thickBot="1" x14ac:dyDescent="0.3">
      <c r="A1" s="78" t="s">
        <v>139</v>
      </c>
      <c r="B1" s="78"/>
      <c r="C1" s="78"/>
      <c r="D1" s="78"/>
      <c r="E1" s="78"/>
      <c r="F1" s="89"/>
      <c r="G1" s="78">
        <v>40630</v>
      </c>
    </row>
    <row r="3" spans="1:7" x14ac:dyDescent="0.25">
      <c r="B3" s="79" t="s">
        <v>89</v>
      </c>
      <c r="F3" s="80" t="s">
        <v>44</v>
      </c>
    </row>
    <row r="4" spans="1:7" x14ac:dyDescent="0.25">
      <c r="B4" s="2" t="s">
        <v>29</v>
      </c>
      <c r="C4" s="264" t="s">
        <v>90</v>
      </c>
      <c r="D4" s="264"/>
      <c r="F4" s="88" t="s">
        <v>118</v>
      </c>
      <c r="G4" s="88"/>
    </row>
    <row r="5" spans="1:7" x14ac:dyDescent="0.25">
      <c r="B5" s="2" t="s">
        <v>140</v>
      </c>
      <c r="C5" s="83"/>
      <c r="D5" s="2">
        <v>168</v>
      </c>
      <c r="E5" s="2" t="s">
        <v>91</v>
      </c>
    </row>
    <row r="6" spans="1:7" x14ac:dyDescent="0.25">
      <c r="B6" s="2" t="s">
        <v>121</v>
      </c>
      <c r="D6" s="2">
        <v>16</v>
      </c>
      <c r="E6" s="2" t="s">
        <v>91</v>
      </c>
      <c r="F6" s="2" t="s">
        <v>145</v>
      </c>
    </row>
    <row r="7" spans="1:7" ht="46.5" customHeight="1" x14ac:dyDescent="0.25">
      <c r="B7" s="2" t="s">
        <v>96</v>
      </c>
      <c r="D7" s="2">
        <v>152</v>
      </c>
      <c r="E7" s="2" t="s">
        <v>91</v>
      </c>
      <c r="F7" s="246" t="s">
        <v>138</v>
      </c>
      <c r="G7" s="246"/>
    </row>
    <row r="8" spans="1:7" x14ac:dyDescent="0.25">
      <c r="B8" s="2" t="s">
        <v>98</v>
      </c>
      <c r="D8" s="2">
        <v>5</v>
      </c>
      <c r="E8" s="2" t="s">
        <v>91</v>
      </c>
      <c r="F8" s="265" t="s">
        <v>97</v>
      </c>
      <c r="G8" s="265"/>
    </row>
    <row r="9" spans="1:7" x14ac:dyDescent="0.25">
      <c r="B9" s="2" t="s">
        <v>111</v>
      </c>
      <c r="D9" s="2">
        <v>10</v>
      </c>
      <c r="E9" s="2" t="s">
        <v>91</v>
      </c>
      <c r="F9" s="265" t="s">
        <v>99</v>
      </c>
      <c r="G9" s="265"/>
    </row>
    <row r="10" spans="1:7" x14ac:dyDescent="0.25">
      <c r="B10" s="2" t="s">
        <v>113</v>
      </c>
      <c r="D10" s="81">
        <v>26500</v>
      </c>
      <c r="E10" s="2" t="s">
        <v>92</v>
      </c>
      <c r="F10" s="265"/>
      <c r="G10" s="265"/>
    </row>
    <row r="11" spans="1:7" x14ac:dyDescent="0.25">
      <c r="B11" s="2" t="s">
        <v>60</v>
      </c>
      <c r="D11" s="2">
        <v>20</v>
      </c>
      <c r="E11" s="2" t="s">
        <v>92</v>
      </c>
      <c r="F11" s="265"/>
      <c r="G11" s="265"/>
    </row>
    <row r="12" spans="1:7" x14ac:dyDescent="0.25">
      <c r="B12" s="2" t="s">
        <v>59</v>
      </c>
      <c r="D12" s="2">
        <v>40</v>
      </c>
      <c r="E12" s="2" t="s">
        <v>92</v>
      </c>
      <c r="F12" s="265"/>
      <c r="G12" s="265"/>
    </row>
    <row r="14" spans="1:7" x14ac:dyDescent="0.25">
      <c r="B14" s="2" t="s">
        <v>141</v>
      </c>
      <c r="D14" s="81">
        <f>(D10*12)/(52*40)*D6</f>
        <v>2446.1538461538462</v>
      </c>
      <c r="E14" s="2" t="s">
        <v>142</v>
      </c>
      <c r="F14" s="265" t="s">
        <v>144</v>
      </c>
      <c r="G14" s="265"/>
    </row>
    <row r="16" spans="1:7" x14ac:dyDescent="0.25">
      <c r="B16" s="79" t="s">
        <v>93</v>
      </c>
    </row>
    <row r="17" spans="2:6" x14ac:dyDescent="0.25">
      <c r="B17" s="2" t="s">
        <v>3</v>
      </c>
      <c r="D17" s="81">
        <f>D7</f>
        <v>152</v>
      </c>
      <c r="E17" s="2" t="s">
        <v>91</v>
      </c>
    </row>
    <row r="18" spans="2:6" x14ac:dyDescent="0.25">
      <c r="B18" s="2" t="s">
        <v>94</v>
      </c>
      <c r="D18" s="81">
        <f>D10-D14</f>
        <v>24053.846153846152</v>
      </c>
      <c r="E18" s="2" t="s">
        <v>142</v>
      </c>
      <c r="F18" s="82" t="s">
        <v>143</v>
      </c>
    </row>
    <row r="19" spans="2:6" x14ac:dyDescent="0.25">
      <c r="B19" s="2" t="s">
        <v>15</v>
      </c>
      <c r="D19" s="81">
        <f>D10</f>
        <v>26500</v>
      </c>
      <c r="E19" s="2" t="s">
        <v>142</v>
      </c>
      <c r="F19" s="82"/>
    </row>
    <row r="20" spans="2:6" x14ac:dyDescent="0.25">
      <c r="B20" s="2" t="s">
        <v>60</v>
      </c>
      <c r="D20" s="81">
        <f>D8*D11</f>
        <v>100</v>
      </c>
      <c r="E20" s="2" t="s">
        <v>142</v>
      </c>
      <c r="F20" s="82" t="s">
        <v>95</v>
      </c>
    </row>
    <row r="21" spans="2:6" x14ac:dyDescent="0.25">
      <c r="B21" s="2" t="s">
        <v>16</v>
      </c>
      <c r="D21" s="81">
        <f>D9</f>
        <v>10</v>
      </c>
      <c r="E21" s="2" t="s">
        <v>91</v>
      </c>
    </row>
    <row r="22" spans="2:6" x14ac:dyDescent="0.25">
      <c r="B22" s="2" t="s">
        <v>59</v>
      </c>
      <c r="D22" s="81">
        <f>D21*D12</f>
        <v>400</v>
      </c>
      <c r="E22" s="2" t="s">
        <v>142</v>
      </c>
      <c r="F22" s="82" t="s">
        <v>100</v>
      </c>
    </row>
    <row r="25" spans="2:6" ht="18.75" x14ac:dyDescent="0.25">
      <c r="B25" s="84" t="s">
        <v>120</v>
      </c>
    </row>
    <row r="27" spans="2:6" x14ac:dyDescent="0.25">
      <c r="B27" s="87" t="s">
        <v>121</v>
      </c>
      <c r="C27" s="248" t="s">
        <v>119</v>
      </c>
      <c r="D27" s="248"/>
      <c r="E27" s="248"/>
      <c r="F27" s="87" t="s">
        <v>122</v>
      </c>
    </row>
    <row r="28" spans="2:6" ht="30" customHeight="1" x14ac:dyDescent="0.25">
      <c r="B28" s="85" t="s">
        <v>123</v>
      </c>
      <c r="C28" s="247" t="s">
        <v>124</v>
      </c>
      <c r="D28" s="247"/>
      <c r="E28" s="247"/>
      <c r="F28" s="85" t="s">
        <v>125</v>
      </c>
    </row>
    <row r="29" spans="2:6" x14ac:dyDescent="0.25">
      <c r="B29" s="85" t="s">
        <v>126</v>
      </c>
      <c r="C29" s="247" t="s">
        <v>127</v>
      </c>
      <c r="D29" s="247"/>
      <c r="E29" s="247"/>
      <c r="F29" s="85" t="s">
        <v>128</v>
      </c>
    </row>
    <row r="30" spans="2:6" ht="30" x14ac:dyDescent="0.25">
      <c r="B30" s="86" t="s">
        <v>129</v>
      </c>
      <c r="C30" s="245" t="s">
        <v>130</v>
      </c>
      <c r="D30" s="245"/>
      <c r="E30" s="245"/>
      <c r="F30" s="85" t="s">
        <v>131</v>
      </c>
    </row>
    <row r="31" spans="2:6" x14ac:dyDescent="0.25">
      <c r="B31" s="85" t="s">
        <v>132</v>
      </c>
      <c r="C31" s="245" t="s">
        <v>133</v>
      </c>
      <c r="D31" s="245"/>
      <c r="E31" s="245"/>
      <c r="F31" s="85" t="s">
        <v>134</v>
      </c>
    </row>
    <row r="33" spans="2:6" ht="31.5" customHeight="1" x14ac:dyDescent="0.25">
      <c r="B33" s="246" t="s">
        <v>135</v>
      </c>
      <c r="C33" s="246"/>
      <c r="D33" s="246"/>
      <c r="E33" s="246"/>
      <c r="F33" s="246"/>
    </row>
  </sheetData>
  <mergeCells count="14">
    <mergeCell ref="F12:G12"/>
    <mergeCell ref="B33:F33"/>
    <mergeCell ref="F14:G14"/>
    <mergeCell ref="F7:G7"/>
    <mergeCell ref="F8:G8"/>
    <mergeCell ref="F9:G9"/>
    <mergeCell ref="F10:G10"/>
    <mergeCell ref="F11:G11"/>
    <mergeCell ref="C31:E31"/>
    <mergeCell ref="C4:D4"/>
    <mergeCell ref="C27:E27"/>
    <mergeCell ref="C28:E28"/>
    <mergeCell ref="C29:E29"/>
    <mergeCell ref="C30:E30"/>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3"/>
  <sheetViews>
    <sheetView workbookViewId="0">
      <selection activeCell="N27" sqref="N27"/>
    </sheetView>
  </sheetViews>
  <sheetFormatPr defaultColWidth="9.140625" defaultRowHeight="15" x14ac:dyDescent="0.25"/>
  <cols>
    <col min="1" max="1" width="9.140625" style="2"/>
    <col min="2" max="2" width="21.5703125" style="2" customWidth="1"/>
    <col min="3" max="3" width="10.42578125" style="2" bestFit="1" customWidth="1"/>
    <col min="4" max="4" width="12.140625" style="2" customWidth="1"/>
    <col min="5" max="5" width="9.140625" style="2"/>
    <col min="6" max="6" width="22.85546875" style="2" customWidth="1"/>
    <col min="7" max="7" width="39.7109375" style="2" customWidth="1"/>
    <col min="8" max="14" width="9.140625" style="2"/>
    <col min="15" max="15" width="27.140625" style="2" customWidth="1"/>
    <col min="16" max="16384" width="9.140625" style="2"/>
  </cols>
  <sheetData>
    <row r="1" spans="1:16" ht="24" thickBot="1" x14ac:dyDescent="0.3">
      <c r="A1" s="78" t="s">
        <v>199</v>
      </c>
      <c r="B1" s="78"/>
      <c r="C1" s="78"/>
      <c r="D1" s="78"/>
      <c r="E1" s="78"/>
      <c r="F1" s="89"/>
      <c r="G1" s="78">
        <v>40630</v>
      </c>
    </row>
    <row r="3" spans="1:16" x14ac:dyDescent="0.25">
      <c r="B3" s="79" t="s">
        <v>89</v>
      </c>
      <c r="F3" s="80" t="s">
        <v>44</v>
      </c>
    </row>
    <row r="4" spans="1:16" ht="60.75" customHeight="1" x14ac:dyDescent="0.25">
      <c r="B4" s="2" t="s">
        <v>29</v>
      </c>
      <c r="C4" s="264" t="s">
        <v>90</v>
      </c>
      <c r="D4" s="264"/>
      <c r="F4" s="246" t="s">
        <v>146</v>
      </c>
      <c r="G4" s="246"/>
      <c r="K4" s="107"/>
      <c r="L4" s="108"/>
      <c r="M4" s="108"/>
      <c r="N4" s="108"/>
      <c r="O4" s="105"/>
      <c r="P4" s="109"/>
    </row>
    <row r="5" spans="1:16" x14ac:dyDescent="0.25">
      <c r="B5" s="2" t="s">
        <v>140</v>
      </c>
      <c r="C5" s="83"/>
      <c r="D5" s="2">
        <v>168</v>
      </c>
      <c r="E5" s="2" t="s">
        <v>91</v>
      </c>
      <c r="K5" s="108"/>
      <c r="L5" s="110"/>
      <c r="M5" s="110"/>
      <c r="N5" s="111"/>
      <c r="O5" s="108"/>
      <c r="P5" s="109"/>
    </row>
    <row r="6" spans="1:16" x14ac:dyDescent="0.25">
      <c r="B6" s="2" t="s">
        <v>121</v>
      </c>
      <c r="D6" s="2">
        <v>16</v>
      </c>
      <c r="E6" s="2" t="s">
        <v>91</v>
      </c>
      <c r="F6" s="2" t="s">
        <v>145</v>
      </c>
      <c r="K6" s="108"/>
      <c r="L6" s="110"/>
      <c r="M6" s="112"/>
      <c r="N6" s="108"/>
      <c r="O6" s="108"/>
      <c r="P6" s="109"/>
    </row>
    <row r="7" spans="1:16" ht="61.5" customHeight="1" x14ac:dyDescent="0.25">
      <c r="B7" s="2" t="s">
        <v>96</v>
      </c>
      <c r="D7" s="2">
        <v>152</v>
      </c>
      <c r="E7" s="2" t="s">
        <v>91</v>
      </c>
      <c r="F7" s="246" t="s">
        <v>138</v>
      </c>
      <c r="G7" s="246"/>
      <c r="K7" s="108"/>
      <c r="L7" s="108"/>
      <c r="M7" s="112"/>
      <c r="N7" s="108"/>
      <c r="O7" s="108"/>
      <c r="P7" s="109"/>
    </row>
    <row r="8" spans="1:16" ht="33.75" customHeight="1" x14ac:dyDescent="0.25">
      <c r="B8" s="2" t="s">
        <v>98</v>
      </c>
      <c r="D8" s="2">
        <v>5</v>
      </c>
      <c r="E8" s="2" t="s">
        <v>91</v>
      </c>
      <c r="F8" s="265" t="s">
        <v>97</v>
      </c>
      <c r="G8" s="265"/>
      <c r="K8" s="105"/>
      <c r="L8" s="105"/>
      <c r="M8" s="106"/>
      <c r="N8" s="105"/>
      <c r="O8" s="113"/>
      <c r="P8" s="109"/>
    </row>
    <row r="9" spans="1:16" x14ac:dyDescent="0.25">
      <c r="B9" s="2" t="s">
        <v>111</v>
      </c>
      <c r="D9" s="2">
        <v>10</v>
      </c>
      <c r="E9" s="2" t="s">
        <v>91</v>
      </c>
      <c r="F9" s="265" t="s">
        <v>99</v>
      </c>
      <c r="G9" s="265"/>
      <c r="K9" s="108"/>
      <c r="L9" s="108"/>
      <c r="M9" s="112"/>
      <c r="N9" s="108"/>
      <c r="O9" s="108"/>
      <c r="P9" s="109"/>
    </row>
    <row r="10" spans="1:16" x14ac:dyDescent="0.25">
      <c r="B10" s="2" t="s">
        <v>113</v>
      </c>
      <c r="D10" s="81">
        <v>26500</v>
      </c>
      <c r="E10" s="2" t="s">
        <v>142</v>
      </c>
      <c r="F10" s="265"/>
      <c r="G10" s="265"/>
      <c r="K10" s="108"/>
      <c r="L10" s="108"/>
      <c r="M10" s="112"/>
      <c r="N10" s="108"/>
      <c r="O10" s="108"/>
      <c r="P10" s="109"/>
    </row>
    <row r="11" spans="1:16" x14ac:dyDescent="0.25">
      <c r="B11" s="2" t="s">
        <v>60</v>
      </c>
      <c r="D11" s="2">
        <v>20</v>
      </c>
      <c r="E11" s="2" t="s">
        <v>92</v>
      </c>
      <c r="F11" s="265"/>
      <c r="G11" s="265"/>
      <c r="K11" s="108"/>
      <c r="L11" s="108"/>
      <c r="M11" s="114"/>
      <c r="N11" s="108"/>
      <c r="O11" s="108"/>
      <c r="P11" s="109"/>
    </row>
    <row r="12" spans="1:16" x14ac:dyDescent="0.25">
      <c r="B12" s="2" t="s">
        <v>59</v>
      </c>
      <c r="D12" s="2">
        <v>40</v>
      </c>
      <c r="E12" s="2" t="s">
        <v>92</v>
      </c>
      <c r="F12" s="265"/>
      <c r="G12" s="265"/>
      <c r="K12" s="108"/>
      <c r="L12" s="108"/>
      <c r="M12" s="114"/>
      <c r="N12" s="108"/>
      <c r="O12" s="108"/>
      <c r="P12" s="109"/>
    </row>
    <row r="13" spans="1:16" x14ac:dyDescent="0.25">
      <c r="K13" s="108"/>
      <c r="L13" s="108"/>
      <c r="M13" s="114"/>
      <c r="N13" s="108"/>
      <c r="O13" s="108"/>
      <c r="P13" s="109"/>
    </row>
    <row r="14" spans="1:16" x14ac:dyDescent="0.25">
      <c r="B14" s="2" t="s">
        <v>119</v>
      </c>
      <c r="D14" s="81">
        <f>(D10*12)/(52*40)*D6</f>
        <v>2446.1538461538462</v>
      </c>
      <c r="E14" s="2" t="s">
        <v>142</v>
      </c>
      <c r="F14" s="265" t="s">
        <v>144</v>
      </c>
      <c r="G14" s="265"/>
      <c r="K14" s="108"/>
      <c r="L14" s="108"/>
      <c r="M14" s="114"/>
      <c r="N14" s="108"/>
      <c r="O14" s="108"/>
      <c r="P14" s="109"/>
    </row>
    <row r="15" spans="1:16" x14ac:dyDescent="0.25">
      <c r="K15" s="108"/>
      <c r="L15" s="108"/>
      <c r="M15" s="114"/>
      <c r="N15" s="108"/>
      <c r="O15" s="108"/>
      <c r="P15" s="109"/>
    </row>
    <row r="16" spans="1:16" x14ac:dyDescent="0.25">
      <c r="B16" s="79" t="s">
        <v>93</v>
      </c>
      <c r="K16" s="107"/>
      <c r="L16" s="108"/>
      <c r="M16" s="114"/>
      <c r="N16" s="108"/>
      <c r="O16" s="108"/>
      <c r="P16" s="109"/>
    </row>
    <row r="17" spans="2:16" x14ac:dyDescent="0.25">
      <c r="B17" s="2" t="s">
        <v>3</v>
      </c>
      <c r="D17" s="81">
        <f>D7</f>
        <v>152</v>
      </c>
      <c r="E17" s="2" t="s">
        <v>91</v>
      </c>
      <c r="K17" s="108"/>
      <c r="L17" s="108"/>
      <c r="M17" s="112"/>
      <c r="N17" s="108"/>
      <c r="O17" s="108"/>
      <c r="P17" s="109"/>
    </row>
    <row r="18" spans="2:16" x14ac:dyDescent="0.25">
      <c r="B18" s="2" t="s">
        <v>94</v>
      </c>
      <c r="D18" s="81">
        <f>D10-D14</f>
        <v>24053.846153846152</v>
      </c>
      <c r="E18" s="2" t="s">
        <v>142</v>
      </c>
      <c r="F18" s="82" t="s">
        <v>149</v>
      </c>
      <c r="K18" s="108"/>
      <c r="L18" s="108"/>
      <c r="M18" s="114"/>
      <c r="N18" s="108"/>
      <c r="O18" s="108"/>
      <c r="P18" s="109"/>
    </row>
    <row r="19" spans="2:16" x14ac:dyDescent="0.25">
      <c r="B19" s="2" t="s">
        <v>15</v>
      </c>
      <c r="D19" s="81">
        <f>D10</f>
        <v>26500</v>
      </c>
      <c r="E19" s="2" t="s">
        <v>142</v>
      </c>
      <c r="F19" s="82"/>
      <c r="K19" s="108"/>
      <c r="L19" s="108"/>
      <c r="M19" s="114"/>
      <c r="N19" s="108"/>
      <c r="O19" s="108"/>
      <c r="P19" s="109"/>
    </row>
    <row r="20" spans="2:16" x14ac:dyDescent="0.25">
      <c r="B20" s="2" t="s">
        <v>60</v>
      </c>
      <c r="D20" s="81">
        <f>D8*D11</f>
        <v>100</v>
      </c>
      <c r="E20" s="2" t="s">
        <v>142</v>
      </c>
      <c r="F20" s="82" t="s">
        <v>148</v>
      </c>
      <c r="K20" s="108"/>
      <c r="L20" s="108"/>
      <c r="M20" s="112"/>
      <c r="N20" s="108"/>
      <c r="O20" s="108"/>
      <c r="P20" s="109"/>
    </row>
    <row r="21" spans="2:16" x14ac:dyDescent="0.25">
      <c r="B21" s="2" t="s">
        <v>16</v>
      </c>
      <c r="D21" s="81">
        <f>D9</f>
        <v>10</v>
      </c>
      <c r="E21" s="2" t="s">
        <v>91</v>
      </c>
      <c r="K21" s="108"/>
      <c r="L21" s="108"/>
      <c r="M21" s="114"/>
      <c r="N21" s="108"/>
      <c r="O21" s="108"/>
      <c r="P21" s="109"/>
    </row>
    <row r="22" spans="2:16" x14ac:dyDescent="0.25">
      <c r="B22" s="2" t="s">
        <v>59</v>
      </c>
      <c r="D22" s="81">
        <f>D21*D12</f>
        <v>400</v>
      </c>
      <c r="E22" s="2" t="s">
        <v>142</v>
      </c>
      <c r="F22" s="82" t="s">
        <v>147</v>
      </c>
    </row>
    <row r="25" spans="2:16" ht="18.75" x14ac:dyDescent="0.25">
      <c r="B25" s="84" t="s">
        <v>120</v>
      </c>
    </row>
    <row r="27" spans="2:16" x14ac:dyDescent="0.25">
      <c r="B27" s="87" t="s">
        <v>121</v>
      </c>
      <c r="C27" s="248" t="s">
        <v>119</v>
      </c>
      <c r="D27" s="248"/>
      <c r="E27" s="248"/>
      <c r="F27" s="87" t="s">
        <v>122</v>
      </c>
    </row>
    <row r="28" spans="2:16" ht="30" customHeight="1" x14ac:dyDescent="0.25">
      <c r="B28" s="85" t="s">
        <v>123</v>
      </c>
      <c r="C28" s="247" t="s">
        <v>124</v>
      </c>
      <c r="D28" s="247"/>
      <c r="E28" s="247"/>
      <c r="F28" s="85" t="s">
        <v>125</v>
      </c>
    </row>
    <row r="29" spans="2:16" x14ac:dyDescent="0.25">
      <c r="B29" s="85" t="s">
        <v>126</v>
      </c>
      <c r="C29" s="247" t="s">
        <v>127</v>
      </c>
      <c r="D29" s="247"/>
      <c r="E29" s="247"/>
      <c r="F29" s="85" t="s">
        <v>128</v>
      </c>
    </row>
    <row r="30" spans="2:16" ht="30" x14ac:dyDescent="0.25">
      <c r="B30" s="86" t="s">
        <v>129</v>
      </c>
      <c r="C30" s="245" t="s">
        <v>130</v>
      </c>
      <c r="D30" s="245"/>
      <c r="E30" s="245"/>
      <c r="F30" s="85" t="s">
        <v>131</v>
      </c>
    </row>
    <row r="31" spans="2:16" x14ac:dyDescent="0.25">
      <c r="B31" s="85" t="s">
        <v>132</v>
      </c>
      <c r="C31" s="245" t="s">
        <v>133</v>
      </c>
      <c r="D31" s="245"/>
      <c r="E31" s="245"/>
      <c r="F31" s="85" t="s">
        <v>134</v>
      </c>
    </row>
    <row r="33" spans="2:6" ht="31.5" customHeight="1" x14ac:dyDescent="0.25">
      <c r="B33" s="246" t="s">
        <v>135</v>
      </c>
      <c r="C33" s="246"/>
      <c r="D33" s="246"/>
      <c r="E33" s="246"/>
      <c r="F33" s="246"/>
    </row>
  </sheetData>
  <mergeCells count="15">
    <mergeCell ref="C31:E31"/>
    <mergeCell ref="B33:F33"/>
    <mergeCell ref="F4:G4"/>
    <mergeCell ref="F12:G12"/>
    <mergeCell ref="F14:G14"/>
    <mergeCell ref="C27:E27"/>
    <mergeCell ref="C28:E28"/>
    <mergeCell ref="C29:E29"/>
    <mergeCell ref="C30:E30"/>
    <mergeCell ref="C4:D4"/>
    <mergeCell ref="F7:G7"/>
    <mergeCell ref="F8:G8"/>
    <mergeCell ref="F9:G9"/>
    <mergeCell ref="F10:G10"/>
    <mergeCell ref="F11:G11"/>
  </mergeCells>
  <pageMargins left="0.70866141732283472" right="0.70866141732283472" top="0.74803149606299213" bottom="0.74803149606299213" header="0.31496062992125984" footer="0.31496062992125984"/>
  <pageSetup paperSize="9" orientation="landscape" r:id="rId1"/>
  <headerFooter>
    <oddFooter>&amp;L&amp;9&amp;F&amp;C&amp;9&amp;A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5"/>
  <sheetViews>
    <sheetView workbookViewId="0">
      <selection activeCell="K3" sqref="K3"/>
    </sheetView>
  </sheetViews>
  <sheetFormatPr defaultColWidth="9.140625" defaultRowHeight="15" x14ac:dyDescent="0.25"/>
  <cols>
    <col min="1" max="1" width="7.140625" style="2" customWidth="1"/>
    <col min="2" max="2" width="21.5703125" style="2" customWidth="1"/>
    <col min="3" max="3" width="9.140625" style="2" customWidth="1"/>
    <col min="4" max="4" width="12.140625" style="2" customWidth="1"/>
    <col min="5" max="5" width="9.140625" style="2"/>
    <col min="6" max="6" width="22.85546875" style="2" customWidth="1"/>
    <col min="7" max="7" width="42.42578125" style="2" customWidth="1"/>
    <col min="8" max="14" width="9.140625" style="2"/>
    <col min="15" max="15" width="27.140625" style="2" customWidth="1"/>
    <col min="16" max="16384" width="9.140625" style="2"/>
  </cols>
  <sheetData>
    <row r="1" spans="1:17" ht="24" thickBot="1" x14ac:dyDescent="0.3">
      <c r="A1" s="78" t="s">
        <v>280</v>
      </c>
      <c r="B1" s="78"/>
      <c r="C1" s="78"/>
      <c r="D1" s="78"/>
      <c r="E1" s="78"/>
      <c r="F1" s="89"/>
      <c r="G1" s="78">
        <v>40703</v>
      </c>
    </row>
    <row r="3" spans="1:17" x14ac:dyDescent="0.25">
      <c r="B3" s="79" t="s">
        <v>89</v>
      </c>
      <c r="F3" s="80" t="s">
        <v>44</v>
      </c>
      <c r="K3" s="107"/>
      <c r="L3" s="108"/>
      <c r="M3" s="108"/>
      <c r="N3" s="108"/>
      <c r="O3" s="105"/>
      <c r="P3" s="109"/>
      <c r="Q3" s="109"/>
    </row>
    <row r="4" spans="1:17" ht="45.75" customHeight="1" x14ac:dyDescent="0.25">
      <c r="A4" s="144" t="s">
        <v>241</v>
      </c>
      <c r="B4" s="157" t="s">
        <v>29</v>
      </c>
      <c r="C4" s="158"/>
      <c r="D4" s="158"/>
      <c r="E4" s="159" t="s">
        <v>279</v>
      </c>
      <c r="F4" s="249" t="s">
        <v>278</v>
      </c>
      <c r="G4" s="249"/>
      <c r="K4" s="108"/>
      <c r="L4" s="110"/>
      <c r="M4" s="110"/>
      <c r="N4" s="111"/>
      <c r="O4" s="108"/>
      <c r="P4" s="109"/>
      <c r="Q4" s="109"/>
    </row>
    <row r="5" spans="1:17" x14ac:dyDescent="0.25">
      <c r="A5" s="128"/>
      <c r="B5" s="129" t="s">
        <v>221</v>
      </c>
      <c r="C5" s="130"/>
      <c r="D5" s="132">
        <f>19*8</f>
        <v>152</v>
      </c>
      <c r="E5" s="129" t="s">
        <v>91</v>
      </c>
      <c r="F5" s="129" t="s">
        <v>271</v>
      </c>
      <c r="G5" s="129"/>
      <c r="K5" s="108"/>
      <c r="L5" s="110"/>
      <c r="M5" s="112"/>
      <c r="N5" s="108"/>
      <c r="O5" s="108"/>
      <c r="P5" s="109"/>
      <c r="Q5" s="109"/>
    </row>
    <row r="6" spans="1:17" x14ac:dyDescent="0.25">
      <c r="A6" s="128"/>
      <c r="B6" s="134" t="s">
        <v>270</v>
      </c>
      <c r="C6" s="134"/>
      <c r="D6" s="135">
        <f>4*8</f>
        <v>32</v>
      </c>
      <c r="E6" s="129" t="s">
        <v>91</v>
      </c>
      <c r="F6" s="129" t="s">
        <v>269</v>
      </c>
      <c r="G6" s="129"/>
      <c r="K6" s="108"/>
      <c r="L6" s="108"/>
      <c r="M6" s="112"/>
      <c r="N6" s="108"/>
      <c r="O6" s="108"/>
      <c r="P6" s="109"/>
      <c r="Q6" s="109"/>
    </row>
    <row r="7" spans="1:17" x14ac:dyDescent="0.25">
      <c r="A7" s="128"/>
      <c r="B7" s="134" t="s">
        <v>54</v>
      </c>
      <c r="C7" s="134"/>
      <c r="D7" s="135">
        <f>1*8</f>
        <v>8</v>
      </c>
      <c r="E7" s="134" t="s">
        <v>91</v>
      </c>
      <c r="F7" s="129" t="s">
        <v>268</v>
      </c>
      <c r="G7" s="129"/>
      <c r="K7" s="108"/>
      <c r="L7" s="108"/>
      <c r="M7" s="112"/>
      <c r="N7" s="108"/>
      <c r="O7" s="108"/>
      <c r="P7" s="109"/>
      <c r="Q7" s="109"/>
    </row>
    <row r="8" spans="1:17" x14ac:dyDescent="0.25">
      <c r="A8" s="155" t="s">
        <v>241</v>
      </c>
      <c r="B8" s="160" t="s">
        <v>96</v>
      </c>
      <c r="C8" s="160"/>
      <c r="D8" s="168">
        <f>D5-(D6+D7)</f>
        <v>112</v>
      </c>
      <c r="E8" s="160" t="s">
        <v>91</v>
      </c>
      <c r="F8" s="250" t="s">
        <v>200</v>
      </c>
      <c r="G8" s="250"/>
      <c r="K8" s="105"/>
      <c r="L8" s="105"/>
      <c r="M8" s="106"/>
      <c r="N8" s="105"/>
      <c r="O8" s="113"/>
      <c r="P8" s="109"/>
      <c r="Q8" s="109"/>
    </row>
    <row r="9" spans="1:17" x14ac:dyDescent="0.25">
      <c r="A9" s="195"/>
      <c r="B9" s="191"/>
      <c r="C9" s="191"/>
      <c r="D9" s="192"/>
      <c r="E9" s="191"/>
      <c r="F9" s="194"/>
      <c r="G9" s="194"/>
      <c r="K9" s="108"/>
      <c r="L9" s="108"/>
      <c r="M9" s="112"/>
      <c r="N9" s="108"/>
      <c r="O9" s="108"/>
      <c r="P9" s="109"/>
      <c r="Q9" s="109"/>
    </row>
    <row r="10" spans="1:17" x14ac:dyDescent="0.25">
      <c r="A10" s="193" t="s">
        <v>267</v>
      </c>
      <c r="B10" s="191"/>
      <c r="C10" s="191"/>
      <c r="D10" s="192"/>
      <c r="E10" s="191"/>
      <c r="F10" s="190"/>
      <c r="G10" s="190"/>
      <c r="K10" s="108"/>
      <c r="L10" s="108"/>
      <c r="M10" s="112"/>
      <c r="N10" s="108"/>
      <c r="O10" s="108"/>
      <c r="P10" s="109"/>
      <c r="Q10" s="109"/>
    </row>
    <row r="11" spans="1:17" x14ac:dyDescent="0.25">
      <c r="A11" s="128"/>
      <c r="B11" s="129" t="s">
        <v>277</v>
      </c>
      <c r="C11" s="129"/>
      <c r="D11" s="132">
        <f>3*8</f>
        <v>24</v>
      </c>
      <c r="E11" s="129" t="s">
        <v>91</v>
      </c>
      <c r="F11" s="129" t="s">
        <v>265</v>
      </c>
      <c r="G11" s="129"/>
      <c r="K11" s="108"/>
      <c r="L11" s="108"/>
      <c r="M11" s="112"/>
      <c r="N11" s="108"/>
      <c r="O11" s="108"/>
      <c r="P11" s="109"/>
      <c r="Q11" s="109"/>
    </row>
    <row r="12" spans="1:17" x14ac:dyDescent="0.25">
      <c r="B12" s="101"/>
      <c r="C12" s="101"/>
      <c r="D12" s="101"/>
      <c r="E12" s="101"/>
      <c r="F12" s="255"/>
      <c r="G12" s="255"/>
      <c r="K12" s="108"/>
      <c r="L12" s="108"/>
      <c r="M12" s="112"/>
      <c r="N12" s="108"/>
      <c r="O12" s="108"/>
      <c r="P12" s="109"/>
      <c r="Q12" s="109"/>
    </row>
    <row r="13" spans="1:17" x14ac:dyDescent="0.25">
      <c r="A13" s="144" t="s">
        <v>241</v>
      </c>
      <c r="B13" s="145" t="s">
        <v>214</v>
      </c>
      <c r="C13" s="145"/>
      <c r="D13" s="154">
        <v>26500</v>
      </c>
      <c r="E13" s="145" t="s">
        <v>142</v>
      </c>
      <c r="F13" s="252"/>
      <c r="G13" s="252"/>
      <c r="K13" s="108"/>
      <c r="L13" s="108"/>
      <c r="M13" s="114"/>
      <c r="N13" s="108"/>
      <c r="O13" s="108"/>
      <c r="P13" s="109"/>
      <c r="Q13" s="109"/>
    </row>
    <row r="14" spans="1:17" x14ac:dyDescent="0.25">
      <c r="B14" s="101"/>
      <c r="C14" s="101"/>
      <c r="D14" s="104"/>
      <c r="E14" s="101"/>
      <c r="F14" s="184"/>
      <c r="G14" s="184"/>
      <c r="K14" s="108"/>
      <c r="L14" s="108"/>
      <c r="M14" s="114"/>
      <c r="N14" s="108"/>
      <c r="O14" s="108"/>
      <c r="P14" s="109"/>
      <c r="Q14" s="109"/>
    </row>
    <row r="15" spans="1:17" x14ac:dyDescent="0.25">
      <c r="A15" s="137"/>
      <c r="B15" s="138" t="s">
        <v>264</v>
      </c>
      <c r="C15" s="136"/>
      <c r="D15" s="139"/>
      <c r="E15" s="136"/>
      <c r="F15" s="136"/>
      <c r="G15" s="136"/>
      <c r="K15" s="108"/>
      <c r="L15" s="108"/>
      <c r="M15" s="114"/>
      <c r="N15" s="108"/>
      <c r="O15" s="108"/>
      <c r="P15" s="109"/>
      <c r="Q15" s="109"/>
    </row>
    <row r="16" spans="1:17" x14ac:dyDescent="0.25">
      <c r="A16" s="128"/>
      <c r="B16" s="129" t="s">
        <v>263</v>
      </c>
      <c r="C16" s="129"/>
      <c r="D16" s="131">
        <f>(0.046*D13)*4</f>
        <v>4876</v>
      </c>
      <c r="E16" s="129" t="s">
        <v>142</v>
      </c>
      <c r="F16" s="253" t="s">
        <v>262</v>
      </c>
      <c r="G16" s="253"/>
      <c r="K16" s="108"/>
      <c r="L16" s="108"/>
      <c r="M16" s="114"/>
      <c r="N16" s="108"/>
      <c r="O16" s="108"/>
      <c r="P16" s="109"/>
      <c r="Q16" s="109"/>
    </row>
    <row r="17" spans="1:17" x14ac:dyDescent="0.25">
      <c r="A17" s="128"/>
      <c r="B17" s="134" t="s">
        <v>261</v>
      </c>
      <c r="C17" s="134"/>
      <c r="D17" s="140">
        <f>(1/21)*D13*1</f>
        <v>1261.9047619047619</v>
      </c>
      <c r="E17" s="134" t="s">
        <v>142</v>
      </c>
      <c r="F17" s="253" t="s">
        <v>260</v>
      </c>
      <c r="G17" s="253"/>
      <c r="K17" s="108"/>
      <c r="L17" s="108"/>
      <c r="M17" s="114"/>
      <c r="N17" s="108"/>
      <c r="O17" s="108"/>
      <c r="P17" s="109"/>
      <c r="Q17" s="109"/>
    </row>
    <row r="18" spans="1:17" x14ac:dyDescent="0.25">
      <c r="A18" s="128"/>
      <c r="B18" s="103" t="s">
        <v>259</v>
      </c>
      <c r="C18" s="117"/>
      <c r="D18" s="118">
        <f>SUM(D16:D17)</f>
        <v>6137.9047619047615</v>
      </c>
      <c r="E18" s="117" t="s">
        <v>142</v>
      </c>
      <c r="F18" s="183"/>
      <c r="G18" s="183"/>
      <c r="K18" s="108"/>
      <c r="L18" s="108"/>
      <c r="M18" s="114"/>
      <c r="N18" s="108"/>
      <c r="O18" s="108"/>
      <c r="P18" s="109"/>
      <c r="Q18" s="109"/>
    </row>
    <row r="19" spans="1:17" x14ac:dyDescent="0.25">
      <c r="A19" s="189"/>
      <c r="B19" s="105"/>
      <c r="C19" s="108"/>
      <c r="D19" s="114"/>
      <c r="E19" s="108"/>
      <c r="F19" s="251"/>
      <c r="G19" s="251"/>
      <c r="K19" s="108"/>
      <c r="L19" s="108"/>
      <c r="M19" s="114"/>
      <c r="N19" s="108"/>
      <c r="O19" s="108"/>
      <c r="P19" s="109"/>
      <c r="Q19" s="109"/>
    </row>
    <row r="20" spans="1:17" x14ac:dyDescent="0.25">
      <c r="B20" s="101"/>
      <c r="C20" s="101"/>
      <c r="D20" s="104"/>
      <c r="E20" s="101"/>
      <c r="F20" s="101"/>
      <c r="G20" s="101"/>
      <c r="K20" s="108"/>
      <c r="L20" s="108"/>
      <c r="M20" s="114"/>
      <c r="N20" s="108"/>
      <c r="O20" s="108"/>
      <c r="P20" s="109"/>
      <c r="Q20" s="109"/>
    </row>
    <row r="21" spans="1:17" x14ac:dyDescent="0.25">
      <c r="B21" s="100" t="s">
        <v>212</v>
      </c>
      <c r="C21" s="101"/>
      <c r="D21" s="104"/>
      <c r="E21" s="101"/>
      <c r="F21" s="101"/>
      <c r="G21" s="101"/>
      <c r="K21" s="108"/>
      <c r="L21" s="108"/>
      <c r="M21" s="112"/>
      <c r="N21" s="108"/>
      <c r="O21" s="108"/>
      <c r="P21" s="109"/>
      <c r="Q21" s="109"/>
    </row>
    <row r="22" spans="1:17" x14ac:dyDescent="0.25">
      <c r="A22" s="144" t="s">
        <v>241</v>
      </c>
      <c r="B22" s="145" t="s">
        <v>3</v>
      </c>
      <c r="C22" s="145"/>
      <c r="D22" s="154">
        <f>D8</f>
        <v>112</v>
      </c>
      <c r="E22" s="145" t="s">
        <v>91</v>
      </c>
      <c r="F22" s="145"/>
      <c r="G22" s="145"/>
      <c r="K22" s="108"/>
      <c r="L22" s="108"/>
      <c r="M22" s="114"/>
      <c r="N22" s="108"/>
      <c r="O22" s="108"/>
      <c r="P22" s="109"/>
      <c r="Q22" s="109"/>
    </row>
    <row r="23" spans="1:17" x14ac:dyDescent="0.25">
      <c r="A23" s="155" t="s">
        <v>241</v>
      </c>
      <c r="B23" s="152" t="s">
        <v>214</v>
      </c>
      <c r="C23" s="152"/>
      <c r="D23" s="153">
        <f>D13</f>
        <v>26500</v>
      </c>
      <c r="E23" s="152" t="s">
        <v>142</v>
      </c>
      <c r="F23" s="152"/>
      <c r="G23" s="152"/>
      <c r="K23" s="108"/>
      <c r="L23" s="108"/>
      <c r="M23" s="114"/>
      <c r="N23" s="108"/>
      <c r="O23" s="108"/>
      <c r="P23" s="109"/>
      <c r="Q23" s="109"/>
    </row>
    <row r="24" spans="1:17" ht="28.5" customHeight="1" x14ac:dyDescent="0.25">
      <c r="A24" s="161" t="s">
        <v>241</v>
      </c>
      <c r="B24" s="162" t="s">
        <v>258</v>
      </c>
      <c r="C24" s="162"/>
      <c r="D24" s="163">
        <f>D13-D18</f>
        <v>20362.095238095237</v>
      </c>
      <c r="E24" s="162" t="s">
        <v>142</v>
      </c>
      <c r="F24" s="254" t="s">
        <v>276</v>
      </c>
      <c r="G24" s="254"/>
      <c r="K24" s="108"/>
      <c r="L24" s="108"/>
      <c r="M24" s="114"/>
      <c r="N24" s="108"/>
      <c r="O24" s="108"/>
      <c r="P24" s="109"/>
      <c r="Q24" s="109"/>
    </row>
    <row r="25" spans="1:17" ht="12.75" customHeight="1" x14ac:dyDescent="0.25">
      <c r="A25" s="121" t="s">
        <v>222</v>
      </c>
      <c r="B25" s="121"/>
      <c r="C25" s="101"/>
      <c r="D25" s="104"/>
      <c r="E25" s="101"/>
      <c r="F25" s="116"/>
      <c r="G25" s="101"/>
      <c r="K25" s="108"/>
      <c r="L25" s="108"/>
      <c r="M25" s="112"/>
      <c r="N25" s="108"/>
      <c r="O25" s="108"/>
      <c r="P25" s="109"/>
      <c r="Q25" s="109"/>
    </row>
    <row r="26" spans="1:17" ht="12.75" customHeight="1" x14ac:dyDescent="0.25">
      <c r="A26" s="121" t="s">
        <v>256</v>
      </c>
      <c r="B26" s="121"/>
      <c r="C26" s="101"/>
      <c r="D26" s="104"/>
      <c r="E26" s="101"/>
      <c r="F26" s="116"/>
      <c r="G26" s="101"/>
      <c r="K26" s="108"/>
      <c r="L26" s="108"/>
      <c r="M26" s="112"/>
      <c r="N26" s="108"/>
      <c r="O26" s="108"/>
      <c r="P26" s="109"/>
      <c r="Q26" s="109"/>
    </row>
    <row r="27" spans="1:17" x14ac:dyDescent="0.25">
      <c r="A27" s="121" t="s">
        <v>255</v>
      </c>
      <c r="B27" s="121"/>
      <c r="C27" s="101"/>
      <c r="D27" s="104"/>
      <c r="E27" s="101"/>
      <c r="F27" s="116"/>
      <c r="G27" s="108"/>
      <c r="K27" s="108"/>
      <c r="L27" s="108"/>
      <c r="M27" s="114"/>
      <c r="N27" s="108"/>
      <c r="O27" s="108"/>
      <c r="P27" s="109"/>
      <c r="Q27" s="109"/>
    </row>
    <row r="28" spans="1:17" x14ac:dyDescent="0.25">
      <c r="A28" s="121"/>
      <c r="B28" s="121"/>
      <c r="C28" s="101"/>
      <c r="D28" s="104"/>
      <c r="E28" s="101"/>
      <c r="F28" s="116"/>
      <c r="G28" s="108"/>
    </row>
    <row r="29" spans="1:17" x14ac:dyDescent="0.25">
      <c r="A29" s="199" t="s">
        <v>242</v>
      </c>
      <c r="B29" s="164"/>
      <c r="C29" s="156"/>
      <c r="D29" s="156"/>
      <c r="E29" s="101"/>
      <c r="F29" s="116"/>
      <c r="G29" s="108"/>
    </row>
    <row r="30" spans="1:17" x14ac:dyDescent="0.25">
      <c r="A30" s="109"/>
      <c r="B30" s="123"/>
      <c r="C30" s="123"/>
      <c r="D30" s="124"/>
      <c r="E30" s="123"/>
      <c r="F30" s="125"/>
      <c r="G30" s="123"/>
    </row>
    <row r="31" spans="1:17" ht="15" customHeight="1" x14ac:dyDescent="0.25">
      <c r="A31" s="185"/>
      <c r="B31" s="261" t="s">
        <v>254</v>
      </c>
      <c r="C31" s="262"/>
      <c r="D31" s="262"/>
      <c r="E31" s="262"/>
      <c r="F31" s="187"/>
      <c r="G31" s="186"/>
    </row>
    <row r="32" spans="1:17" x14ac:dyDescent="0.25">
      <c r="A32" s="185"/>
      <c r="B32" s="85" t="s">
        <v>123</v>
      </c>
      <c r="C32" s="256" t="s">
        <v>253</v>
      </c>
      <c r="D32" s="257"/>
      <c r="E32" s="257"/>
      <c r="F32" s="258"/>
      <c r="G32" s="85" t="s">
        <v>252</v>
      </c>
    </row>
    <row r="33" spans="1:7" ht="15" customHeight="1" x14ac:dyDescent="0.25">
      <c r="A33" s="109"/>
      <c r="B33" s="85" t="s">
        <v>251</v>
      </c>
      <c r="C33" s="259" t="s">
        <v>275</v>
      </c>
      <c r="D33" s="260"/>
      <c r="E33" s="260"/>
      <c r="F33" s="258"/>
      <c r="G33" s="85" t="s">
        <v>249</v>
      </c>
    </row>
    <row r="34" spans="1:7" ht="15" customHeight="1" x14ac:dyDescent="0.25">
      <c r="A34" s="109"/>
      <c r="B34" s="109"/>
      <c r="C34" s="198"/>
      <c r="D34" s="198"/>
      <c r="E34" s="198"/>
      <c r="F34" s="109"/>
      <c r="G34" s="109"/>
    </row>
    <row r="35" spans="1:7" x14ac:dyDescent="0.25">
      <c r="A35" s="196"/>
      <c r="B35" s="197"/>
      <c r="C35" s="196"/>
      <c r="D35" s="196"/>
      <c r="E35" s="196"/>
    </row>
  </sheetData>
  <mergeCells count="11">
    <mergeCell ref="F4:G4"/>
    <mergeCell ref="F8:G8"/>
    <mergeCell ref="F12:G12"/>
    <mergeCell ref="F13:G13"/>
    <mergeCell ref="B31:E31"/>
    <mergeCell ref="C33:F33"/>
    <mergeCell ref="F17:G17"/>
    <mergeCell ref="F16:G16"/>
    <mergeCell ref="F19:G19"/>
    <mergeCell ref="F24:G24"/>
    <mergeCell ref="C32:F32"/>
  </mergeCells>
  <pageMargins left="0.70866141732283472" right="0.70866141732283472" top="0.43307086614173229" bottom="0.55118110236220474" header="0.31496062992125984" footer="0.31496062992125984"/>
  <pageSetup paperSize="9" scale="85" orientation="landscape" r:id="rId1"/>
  <headerFooter>
    <oddFooter>&amp;L&amp;9&amp;F&amp;C&amp;9&amp;A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zoomScaleNormal="100" workbookViewId="0">
      <selection activeCell="H1" sqref="H1"/>
    </sheetView>
  </sheetViews>
  <sheetFormatPr defaultRowHeight="15" x14ac:dyDescent="0.25"/>
  <cols>
    <col min="1" max="1" width="4.5703125" customWidth="1"/>
    <col min="2" max="2" width="24.140625" bestFit="1" customWidth="1"/>
    <col min="3" max="3" width="40.5703125" bestFit="1" customWidth="1"/>
    <col min="4" max="4" width="11.140625" customWidth="1"/>
    <col min="5" max="5" width="11.85546875" customWidth="1"/>
    <col min="6" max="6" width="33.7109375" style="236" customWidth="1"/>
    <col min="7" max="7" width="74.5703125" bestFit="1" customWidth="1"/>
  </cols>
  <sheetData>
    <row r="1" spans="1:7" ht="24" thickBot="1" x14ac:dyDescent="0.4">
      <c r="A1" s="73" t="s">
        <v>34</v>
      </c>
      <c r="B1" s="73"/>
      <c r="C1" s="73"/>
      <c r="D1" s="73"/>
      <c r="E1" s="73"/>
      <c r="F1" s="234"/>
      <c r="G1" s="58">
        <v>44238</v>
      </c>
    </row>
    <row r="2" spans="1:7" ht="51.75" customHeight="1" x14ac:dyDescent="0.25">
      <c r="A2" s="41" t="s">
        <v>7</v>
      </c>
      <c r="B2" s="42" t="s">
        <v>1</v>
      </c>
      <c r="C2" s="42" t="s">
        <v>6</v>
      </c>
      <c r="D2" s="43" t="s">
        <v>302</v>
      </c>
      <c r="E2" s="43" t="s">
        <v>303</v>
      </c>
      <c r="F2" s="42" t="s">
        <v>22</v>
      </c>
      <c r="G2" s="42" t="s">
        <v>21</v>
      </c>
    </row>
    <row r="3" spans="1:7" ht="20.25" customHeight="1" x14ac:dyDescent="0.25">
      <c r="A3" s="6">
        <v>1</v>
      </c>
      <c r="B3" s="4" t="s">
        <v>0</v>
      </c>
      <c r="C3" s="1" t="s">
        <v>8</v>
      </c>
      <c r="D3" s="13" t="s">
        <v>46</v>
      </c>
      <c r="E3" s="13" t="s">
        <v>46</v>
      </c>
      <c r="F3" s="4"/>
      <c r="G3" s="4"/>
    </row>
    <row r="4" spans="1:7" x14ac:dyDescent="0.25">
      <c r="A4" s="7">
        <v>2</v>
      </c>
      <c r="B4" s="5" t="s">
        <v>10</v>
      </c>
      <c r="C4" s="5" t="s">
        <v>9</v>
      </c>
      <c r="D4" s="14" t="s">
        <v>46</v>
      </c>
      <c r="E4" s="14" t="s">
        <v>46</v>
      </c>
      <c r="F4" s="5"/>
      <c r="G4" s="5"/>
    </row>
    <row r="5" spans="1:7" ht="30" x14ac:dyDescent="0.25">
      <c r="A5" s="6">
        <v>3</v>
      </c>
      <c r="B5" s="4" t="s">
        <v>12</v>
      </c>
      <c r="C5" s="4" t="s">
        <v>11</v>
      </c>
      <c r="D5" s="15" t="s">
        <v>46</v>
      </c>
      <c r="E5" s="13" t="s">
        <v>46</v>
      </c>
      <c r="F5" s="4" t="s">
        <v>23</v>
      </c>
      <c r="G5" s="11"/>
    </row>
    <row r="6" spans="1:7" ht="30" x14ac:dyDescent="0.25">
      <c r="A6" s="7">
        <v>4</v>
      </c>
      <c r="B6" s="5" t="s">
        <v>13</v>
      </c>
      <c r="C6" s="5" t="s">
        <v>13</v>
      </c>
      <c r="D6" s="14" t="s">
        <v>46</v>
      </c>
      <c r="E6" s="14" t="s">
        <v>46</v>
      </c>
      <c r="F6" s="5" t="s">
        <v>24</v>
      </c>
      <c r="G6" s="12"/>
    </row>
    <row r="7" spans="1:7" ht="30" x14ac:dyDescent="0.25">
      <c r="A7" s="8">
        <v>5</v>
      </c>
      <c r="B7" s="9" t="s">
        <v>2</v>
      </c>
      <c r="C7" s="9" t="s">
        <v>84</v>
      </c>
      <c r="D7" s="16" t="s">
        <v>46</v>
      </c>
      <c r="E7" s="13" t="s">
        <v>46</v>
      </c>
      <c r="F7" s="9"/>
      <c r="G7" s="120" t="s">
        <v>213</v>
      </c>
    </row>
    <row r="8" spans="1:7" x14ac:dyDescent="0.25">
      <c r="A8" s="7">
        <v>6</v>
      </c>
      <c r="B8" s="5" t="s">
        <v>1</v>
      </c>
      <c r="C8" s="5" t="s">
        <v>85</v>
      </c>
      <c r="D8" s="14" t="s">
        <v>47</v>
      </c>
      <c r="E8" s="206" t="s">
        <v>46</v>
      </c>
      <c r="F8" s="17"/>
      <c r="G8" s="5"/>
    </row>
    <row r="9" spans="1:7" ht="45" x14ac:dyDescent="0.25">
      <c r="A9" s="8">
        <v>7</v>
      </c>
      <c r="B9" s="9" t="s">
        <v>5</v>
      </c>
      <c r="C9" s="9" t="s">
        <v>73</v>
      </c>
      <c r="D9" s="16" t="s">
        <v>46</v>
      </c>
      <c r="E9" s="13" t="s">
        <v>46</v>
      </c>
      <c r="F9" s="44" t="s">
        <v>75</v>
      </c>
      <c r="G9" s="10" t="s">
        <v>395</v>
      </c>
    </row>
    <row r="10" spans="1:7" ht="30" x14ac:dyDescent="0.25">
      <c r="A10" s="233" t="s">
        <v>386</v>
      </c>
      <c r="B10" s="4" t="s">
        <v>387</v>
      </c>
      <c r="C10" s="4" t="s">
        <v>388</v>
      </c>
      <c r="D10" s="15" t="s">
        <v>389</v>
      </c>
      <c r="E10" s="13" t="s">
        <v>389</v>
      </c>
      <c r="F10" s="232" t="s">
        <v>390</v>
      </c>
      <c r="G10" s="11" t="s">
        <v>391</v>
      </c>
    </row>
    <row r="11" spans="1:7" ht="45" x14ac:dyDescent="0.25">
      <c r="A11" s="7" t="s">
        <v>392</v>
      </c>
      <c r="B11" s="5" t="s">
        <v>4</v>
      </c>
      <c r="C11" s="5" t="s">
        <v>87</v>
      </c>
      <c r="D11" s="14" t="s">
        <v>46</v>
      </c>
      <c r="E11" s="14" t="s">
        <v>46</v>
      </c>
      <c r="F11" s="12" t="s">
        <v>393</v>
      </c>
      <c r="G11" s="201" t="s">
        <v>394</v>
      </c>
    </row>
    <row r="12" spans="1:7" ht="30" x14ac:dyDescent="0.25">
      <c r="A12" s="8">
        <v>9</v>
      </c>
      <c r="B12" s="9" t="s">
        <v>290</v>
      </c>
      <c r="C12" s="9" t="s">
        <v>291</v>
      </c>
      <c r="D12" s="16" t="s">
        <v>46</v>
      </c>
      <c r="E12" s="13" t="s">
        <v>46</v>
      </c>
      <c r="F12" s="9" t="s">
        <v>396</v>
      </c>
      <c r="G12" s="10"/>
    </row>
    <row r="13" spans="1:7" ht="30" x14ac:dyDescent="0.25">
      <c r="A13" s="7">
        <v>10</v>
      </c>
      <c r="B13" s="5" t="s">
        <v>3</v>
      </c>
      <c r="C13" s="5" t="s">
        <v>292</v>
      </c>
      <c r="D13" s="14" t="s">
        <v>46</v>
      </c>
      <c r="E13" s="14" t="s">
        <v>46</v>
      </c>
      <c r="F13" s="5"/>
      <c r="G13" s="18" t="s">
        <v>26</v>
      </c>
    </row>
    <row r="14" spans="1:7" ht="30" x14ac:dyDescent="0.25">
      <c r="A14" s="8">
        <v>11</v>
      </c>
      <c r="B14" s="9" t="s">
        <v>14</v>
      </c>
      <c r="C14" s="9" t="s">
        <v>293</v>
      </c>
      <c r="D14" s="16" t="s">
        <v>46</v>
      </c>
      <c r="E14" s="16" t="s">
        <v>46</v>
      </c>
      <c r="F14" s="9"/>
      <c r="G14" s="19" t="s">
        <v>216</v>
      </c>
    </row>
    <row r="15" spans="1:7" ht="60" x14ac:dyDescent="0.25">
      <c r="A15" s="7">
        <v>12</v>
      </c>
      <c r="B15" s="5" t="s">
        <v>214</v>
      </c>
      <c r="C15" s="5" t="s">
        <v>20</v>
      </c>
      <c r="D15" s="16" t="s">
        <v>46</v>
      </c>
      <c r="E15" s="207" t="s">
        <v>320</v>
      </c>
      <c r="F15" s="9" t="s">
        <v>316</v>
      </c>
      <c r="G15" s="12" t="s">
        <v>397</v>
      </c>
    </row>
    <row r="16" spans="1:7" x14ac:dyDescent="0.25">
      <c r="A16" s="8">
        <v>13</v>
      </c>
      <c r="B16" s="9" t="s">
        <v>16</v>
      </c>
      <c r="C16" s="9" t="s">
        <v>69</v>
      </c>
      <c r="D16" s="16" t="s">
        <v>46</v>
      </c>
      <c r="E16" s="207" t="s">
        <v>320</v>
      </c>
      <c r="F16" s="9"/>
      <c r="G16" s="19" t="s">
        <v>26</v>
      </c>
    </row>
    <row r="17" spans="1:7" x14ac:dyDescent="0.25">
      <c r="A17" s="7">
        <v>14</v>
      </c>
      <c r="B17" s="5" t="s">
        <v>59</v>
      </c>
      <c r="C17" s="5" t="s">
        <v>101</v>
      </c>
      <c r="D17" s="16" t="s">
        <v>46</v>
      </c>
      <c r="E17" s="207" t="s">
        <v>320</v>
      </c>
      <c r="F17" s="9"/>
      <c r="G17" s="18" t="s">
        <v>26</v>
      </c>
    </row>
    <row r="18" spans="1:7" ht="75" x14ac:dyDescent="0.25">
      <c r="A18" s="8">
        <v>15</v>
      </c>
      <c r="B18" s="9" t="s">
        <v>70</v>
      </c>
      <c r="C18" s="9" t="s">
        <v>246</v>
      </c>
      <c r="D18" s="16" t="s">
        <v>46</v>
      </c>
      <c r="E18" s="16" t="s">
        <v>46</v>
      </c>
      <c r="F18" s="119" t="s">
        <v>74</v>
      </c>
      <c r="G18" s="9" t="s">
        <v>245</v>
      </c>
    </row>
    <row r="19" spans="1:7" ht="30" x14ac:dyDescent="0.25">
      <c r="A19" s="7">
        <v>16</v>
      </c>
      <c r="B19" s="5" t="s">
        <v>71</v>
      </c>
      <c r="C19" s="5" t="s">
        <v>19</v>
      </c>
      <c r="D19" s="14" t="s">
        <v>47</v>
      </c>
      <c r="E19" s="14" t="s">
        <v>47</v>
      </c>
      <c r="F19" s="5" t="s">
        <v>36</v>
      </c>
      <c r="G19" s="12" t="s">
        <v>25</v>
      </c>
    </row>
    <row r="20" spans="1:7" s="204" customFormat="1" ht="33" customHeight="1" x14ac:dyDescent="0.25">
      <c r="A20" s="8">
        <v>17</v>
      </c>
      <c r="B20" s="9" t="s">
        <v>17</v>
      </c>
      <c r="C20" s="9" t="s">
        <v>18</v>
      </c>
      <c r="D20" s="16" t="s">
        <v>46</v>
      </c>
      <c r="E20" s="16" t="s">
        <v>46</v>
      </c>
      <c r="F20" s="44" t="s">
        <v>72</v>
      </c>
      <c r="G20" s="3" t="s">
        <v>231</v>
      </c>
    </row>
    <row r="21" spans="1:7" ht="30" x14ac:dyDescent="0.25">
      <c r="A21" s="7">
        <v>18</v>
      </c>
      <c r="B21" s="5" t="s">
        <v>60</v>
      </c>
      <c r="C21" s="5" t="s">
        <v>88</v>
      </c>
      <c r="D21" s="14" t="s">
        <v>46</v>
      </c>
      <c r="E21" s="206" t="s">
        <v>320</v>
      </c>
      <c r="F21" s="5"/>
      <c r="G21" s="12" t="s">
        <v>215</v>
      </c>
    </row>
    <row r="22" spans="1:7" ht="30" x14ac:dyDescent="0.25">
      <c r="A22" s="203" t="s">
        <v>351</v>
      </c>
      <c r="B22" s="204"/>
      <c r="C22" s="204"/>
      <c r="D22" s="204"/>
      <c r="E22" s="204"/>
      <c r="F22" s="235"/>
      <c r="G22" s="205" t="s">
        <v>321</v>
      </c>
    </row>
    <row r="23" spans="1:7" ht="90" x14ac:dyDescent="0.25">
      <c r="A23" s="8">
        <v>19</v>
      </c>
      <c r="B23" s="9" t="s">
        <v>296</v>
      </c>
      <c r="C23" s="9" t="s">
        <v>294</v>
      </c>
      <c r="D23" s="207" t="s">
        <v>320</v>
      </c>
      <c r="E23" s="16" t="s">
        <v>46</v>
      </c>
      <c r="F23" s="9" t="s">
        <v>366</v>
      </c>
      <c r="G23" s="9" t="s">
        <v>350</v>
      </c>
    </row>
    <row r="24" spans="1:7" ht="60" x14ac:dyDescent="0.25">
      <c r="A24" s="7">
        <v>20</v>
      </c>
      <c r="B24" s="5" t="s">
        <v>295</v>
      </c>
      <c r="C24" s="5" t="s">
        <v>349</v>
      </c>
      <c r="D24" s="206" t="s">
        <v>320</v>
      </c>
      <c r="E24" s="14" t="s">
        <v>46</v>
      </c>
      <c r="F24" s="5" t="s">
        <v>301</v>
      </c>
      <c r="G24" s="12" t="s">
        <v>317</v>
      </c>
    </row>
    <row r="25" spans="1:7" ht="30" x14ac:dyDescent="0.25">
      <c r="A25" s="8">
        <v>21</v>
      </c>
      <c r="B25" s="9" t="s">
        <v>297</v>
      </c>
      <c r="C25" s="9" t="s">
        <v>367</v>
      </c>
      <c r="D25" s="207" t="s">
        <v>320</v>
      </c>
      <c r="E25" s="16" t="s">
        <v>46</v>
      </c>
      <c r="F25" s="10" t="s">
        <v>318</v>
      </c>
      <c r="G25" s="4" t="s">
        <v>368</v>
      </c>
    </row>
    <row r="26" spans="1:7" ht="45" x14ac:dyDescent="0.25">
      <c r="A26" s="7">
        <v>22</v>
      </c>
      <c r="B26" s="5" t="s">
        <v>299</v>
      </c>
      <c r="C26" s="5" t="s">
        <v>371</v>
      </c>
      <c r="D26" s="206" t="s">
        <v>320</v>
      </c>
      <c r="E26" s="14" t="s">
        <v>46</v>
      </c>
      <c r="F26" s="12" t="s">
        <v>318</v>
      </c>
      <c r="G26" s="12" t="s">
        <v>369</v>
      </c>
    </row>
    <row r="27" spans="1:7" ht="45" x14ac:dyDescent="0.25">
      <c r="A27" s="8">
        <v>23</v>
      </c>
      <c r="B27" s="9" t="s">
        <v>298</v>
      </c>
      <c r="C27" s="9" t="s">
        <v>322</v>
      </c>
      <c r="D27" s="207" t="s">
        <v>320</v>
      </c>
      <c r="E27" s="16" t="s">
        <v>46</v>
      </c>
      <c r="F27" s="10" t="s">
        <v>319</v>
      </c>
      <c r="G27" s="4" t="s">
        <v>370</v>
      </c>
    </row>
  </sheetData>
  <hyperlinks>
    <hyperlink ref="G13" location="'Urval timmar och lönesumma'!A1" display="Se flik 'Urval timmar och lönesumma' för exakt definition" xr:uid="{00000000-0004-0000-0100-000000000000}"/>
    <hyperlink ref="G14" location="'Urval timmar och lönesumma'!A1" display="Se flik 'Urval timmar och lönesumma' för exakt definition" xr:uid="{00000000-0004-0000-0100-000001000000}"/>
    <hyperlink ref="G16" location="'Urval timmar och lönesumma'!A1" display="Se flik 'Urval timmar och lönesumma' för exakt definition" xr:uid="{00000000-0004-0000-0100-000002000000}"/>
    <hyperlink ref="G17" location="'Urval timmar och lönesumma'!A1" display="Se flik 'Urval timmar och lönesumma' för exakt definition" xr:uid="{00000000-0004-0000-0100-000003000000}"/>
    <hyperlink ref="F18" r:id="rId1" xr:uid="{00000000-0004-0000-0100-000004000000}"/>
    <hyperlink ref="F9" location="'Avtals- och Yrkeskoder '!A1" display="X-ställig kod. Kod för Medlemsorganisationsnummer i Svenskt Näringsliv samt kod för avtalsområde" xr:uid="{00000000-0004-0000-0100-000005000000}"/>
    <hyperlink ref="F20" location="'Avtals- och Yrkeskoder '!A1" display="6-ställig kod enligt SSYK" xr:uid="{00000000-0004-0000-0100-000006000000}"/>
    <hyperlink ref="G7" location="'Övergripande definitioner'!A1" display="Se definition av urval av anställda som ingår i LÖSEN" xr:uid="{00000000-0004-0000-0100-000007000000}"/>
  </hyperlinks>
  <pageMargins left="0.70866141732283472" right="0.70866141732283472" top="0.74803149606299213" bottom="0.74803149606299213" header="0.31496062992125984" footer="0.31496062992125984"/>
  <pageSetup paperSize="9" scale="54" orientation="landscape" r:id="rId2"/>
  <headerFooter>
    <oddFooter>&amp;L&amp;9&amp;F&amp;C&amp;9&amp;A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1"/>
  <sheetViews>
    <sheetView zoomScaleNormal="100" workbookViewId="0">
      <selection sqref="A1:W44"/>
    </sheetView>
  </sheetViews>
  <sheetFormatPr defaultColWidth="9.140625" defaultRowHeight="14.25" x14ac:dyDescent="0.2"/>
  <cols>
    <col min="1" max="1" width="2.28515625" style="213" customWidth="1"/>
    <col min="2" max="21" width="9.140625" style="213"/>
    <col min="22" max="23" width="7.28515625" style="213" customWidth="1"/>
    <col min="24" max="24" width="4.140625" style="215" customWidth="1"/>
    <col min="25" max="25" width="28" style="215" customWidth="1"/>
    <col min="26" max="26" width="62.5703125" style="217" customWidth="1"/>
    <col min="27" max="16384" width="9.140625" style="213"/>
  </cols>
  <sheetData>
    <row r="1" spans="2:2" ht="30" x14ac:dyDescent="0.4">
      <c r="B1" s="219" t="s">
        <v>348</v>
      </c>
    </row>
  </sheetData>
  <pageMargins left="0.70866141732283472" right="0.70866141732283472" top="0.74803149606299213" bottom="0.74803149606299213" header="0.31496062992125984" footer="0.31496062992125984"/>
  <pageSetup paperSize="9" scale="65" orientation="landscape" r:id="rId1"/>
  <drawing r:id="rId2"/>
  <legacyDrawing r:id="rId3"/>
  <oleObjects>
    <mc:AlternateContent xmlns:mc="http://schemas.openxmlformats.org/markup-compatibility/2006">
      <mc:Choice Requires="x14">
        <oleObject progId="Visio.Drawing.15" shapeId="13323" r:id="rId4">
          <objectPr defaultSize="0" r:id="rId5">
            <anchor moveWithCells="1">
              <from>
                <xdr:col>0</xdr:col>
                <xdr:colOff>133350</xdr:colOff>
                <xdr:row>1</xdr:row>
                <xdr:rowOff>28575</xdr:rowOff>
              </from>
              <to>
                <xdr:col>22</xdr:col>
                <xdr:colOff>190500</xdr:colOff>
                <xdr:row>44</xdr:row>
                <xdr:rowOff>47625</xdr:rowOff>
              </to>
            </anchor>
          </objectPr>
        </oleObject>
      </mc:Choice>
      <mc:Fallback>
        <oleObject progId="Visio.Drawing.15" shapeId="1332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2"/>
  <sheetViews>
    <sheetView workbookViewId="0">
      <selection activeCell="B10" sqref="B10"/>
    </sheetView>
  </sheetViews>
  <sheetFormatPr defaultColWidth="9.85546875" defaultRowHeight="14.25" x14ac:dyDescent="0.2"/>
  <cols>
    <col min="1" max="1" width="9.85546875" style="213"/>
    <col min="2" max="2" width="34.7109375" style="213" customWidth="1"/>
    <col min="3" max="3" width="98.42578125" style="213" customWidth="1"/>
    <col min="4" max="16384" width="9.85546875" style="213"/>
  </cols>
  <sheetData>
    <row r="1" spans="1:3" ht="20.25" x14ac:dyDescent="0.2">
      <c r="A1" s="214" t="s">
        <v>352</v>
      </c>
      <c r="B1" s="215"/>
      <c r="C1" s="217"/>
    </row>
    <row r="2" spans="1:3" x14ac:dyDescent="0.2">
      <c r="A2" s="215"/>
      <c r="B2" s="215"/>
      <c r="C2" s="217"/>
    </row>
    <row r="3" spans="1:3" x14ac:dyDescent="0.2">
      <c r="A3" s="216" t="s">
        <v>7</v>
      </c>
      <c r="B3" s="216" t="s">
        <v>325</v>
      </c>
      <c r="C3" s="218" t="s">
        <v>326</v>
      </c>
    </row>
    <row r="4" spans="1:3" ht="42.75" x14ac:dyDescent="0.2">
      <c r="A4" s="215" t="s">
        <v>323</v>
      </c>
      <c r="B4" s="215" t="s">
        <v>324</v>
      </c>
      <c r="C4" s="217" t="s">
        <v>327</v>
      </c>
    </row>
    <row r="5" spans="1:3" x14ac:dyDescent="0.2">
      <c r="A5" s="215" t="s">
        <v>328</v>
      </c>
      <c r="B5" s="215" t="s">
        <v>329</v>
      </c>
      <c r="C5" s="217" t="s">
        <v>332</v>
      </c>
    </row>
    <row r="6" spans="1:3" x14ac:dyDescent="0.2">
      <c r="A6" s="215" t="s">
        <v>330</v>
      </c>
      <c r="B6" s="215" t="s">
        <v>331</v>
      </c>
      <c r="C6" s="217" t="s">
        <v>344</v>
      </c>
    </row>
    <row r="7" spans="1:3" x14ac:dyDescent="0.2">
      <c r="A7" s="215" t="s">
        <v>333</v>
      </c>
      <c r="B7" s="215" t="s">
        <v>334</v>
      </c>
      <c r="C7" s="217" t="s">
        <v>335</v>
      </c>
    </row>
    <row r="8" spans="1:3" ht="46.5" customHeight="1" x14ac:dyDescent="0.2">
      <c r="A8" s="215" t="s">
        <v>336</v>
      </c>
      <c r="B8" s="215" t="s">
        <v>337</v>
      </c>
      <c r="C8" s="217" t="s">
        <v>365</v>
      </c>
    </row>
    <row r="9" spans="1:3" ht="74.099999999999994" customHeight="1" x14ac:dyDescent="0.2">
      <c r="A9" s="215" t="s">
        <v>338</v>
      </c>
      <c r="B9" s="215" t="s">
        <v>339</v>
      </c>
      <c r="C9" s="217" t="s">
        <v>345</v>
      </c>
    </row>
    <row r="10" spans="1:3" ht="45.6" customHeight="1" x14ac:dyDescent="0.2">
      <c r="A10" s="215" t="s">
        <v>340</v>
      </c>
      <c r="B10" s="215" t="s">
        <v>341</v>
      </c>
      <c r="C10" s="217" t="s">
        <v>346</v>
      </c>
    </row>
    <row r="11" spans="1:3" ht="28.5" x14ac:dyDescent="0.2">
      <c r="A11" s="215" t="s">
        <v>342</v>
      </c>
      <c r="B11" s="215" t="s">
        <v>343</v>
      </c>
      <c r="C11" s="217" t="s">
        <v>347</v>
      </c>
    </row>
    <row r="12" spans="1:3" x14ac:dyDescent="0.2">
      <c r="A12" s="215"/>
      <c r="B12" s="215"/>
      <c r="C12" s="217"/>
    </row>
  </sheetData>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9"/>
  <sheetViews>
    <sheetView zoomScale="80" zoomScaleNormal="80" workbookViewId="0">
      <selection activeCell="C29" sqref="C29"/>
    </sheetView>
  </sheetViews>
  <sheetFormatPr defaultRowHeight="15" x14ac:dyDescent="0.25"/>
  <cols>
    <col min="1" max="1" width="43.140625" customWidth="1"/>
    <col min="2" max="2" width="60.140625" customWidth="1"/>
    <col min="3" max="3" width="53.140625" style="22" customWidth="1"/>
    <col min="4" max="4" width="75.7109375" customWidth="1"/>
  </cols>
  <sheetData>
    <row r="1" spans="1:14" ht="23.25" x14ac:dyDescent="0.35">
      <c r="A1" s="91" t="s">
        <v>300</v>
      </c>
      <c r="B1" s="242">
        <v>42902</v>
      </c>
      <c r="C1" s="243"/>
      <c r="D1" s="243"/>
      <c r="E1" s="126"/>
      <c r="F1" s="48"/>
      <c r="G1" s="48"/>
      <c r="H1" s="48"/>
      <c r="I1" s="48"/>
      <c r="J1" s="48"/>
      <c r="K1" s="48"/>
      <c r="L1" s="48"/>
      <c r="M1" s="48"/>
      <c r="N1" s="48"/>
    </row>
    <row r="2" spans="1:14" ht="24" thickBot="1" x14ac:dyDescent="0.4">
      <c r="A2" s="92"/>
      <c r="B2" s="92"/>
      <c r="C2" s="90"/>
      <c r="D2" s="174"/>
      <c r="E2" s="48"/>
      <c r="F2" s="48"/>
      <c r="G2" s="48"/>
      <c r="H2" s="48"/>
      <c r="I2" s="48"/>
      <c r="J2" s="48"/>
      <c r="K2" s="48"/>
      <c r="L2" s="48"/>
      <c r="M2" s="48"/>
      <c r="N2" s="48"/>
    </row>
    <row r="3" spans="1:14" s="178" customFormat="1" ht="18.75" x14ac:dyDescent="0.25">
      <c r="A3" s="180"/>
      <c r="B3" s="182" t="s">
        <v>310</v>
      </c>
      <c r="C3" s="182" t="s">
        <v>113</v>
      </c>
      <c r="D3" s="182" t="s">
        <v>311</v>
      </c>
      <c r="E3" s="179"/>
      <c r="F3" s="179"/>
      <c r="G3" s="179"/>
      <c r="H3" s="179"/>
      <c r="I3" s="179"/>
      <c r="J3" s="179"/>
      <c r="K3" s="179"/>
      <c r="L3" s="179"/>
      <c r="M3" s="179"/>
      <c r="N3" s="179"/>
    </row>
    <row r="4" spans="1:14" ht="156.75" customHeight="1" x14ac:dyDescent="0.25">
      <c r="B4" s="99" t="s">
        <v>243</v>
      </c>
      <c r="C4" s="75" t="s">
        <v>244</v>
      </c>
      <c r="D4" s="75" t="s">
        <v>243</v>
      </c>
      <c r="E4" s="48"/>
      <c r="F4" s="48"/>
      <c r="G4" s="48"/>
      <c r="H4" s="48"/>
      <c r="I4" s="48"/>
      <c r="J4" s="48"/>
      <c r="K4" s="48"/>
      <c r="L4" s="48"/>
      <c r="M4" s="48"/>
      <c r="N4" s="48"/>
    </row>
    <row r="5" spans="1:14" ht="46.5" customHeight="1" thickBot="1" x14ac:dyDescent="0.3">
      <c r="A5" s="98" t="s">
        <v>248</v>
      </c>
      <c r="B5" s="175"/>
      <c r="C5" s="93"/>
      <c r="D5" s="93"/>
      <c r="E5" s="48"/>
      <c r="F5" s="48"/>
      <c r="G5" s="48"/>
      <c r="H5" s="48"/>
      <c r="I5" s="48"/>
      <c r="J5" s="48"/>
      <c r="K5" s="48"/>
      <c r="L5" s="48"/>
      <c r="M5" s="48"/>
      <c r="N5" s="48"/>
    </row>
    <row r="6" spans="1:14" s="2" customFormat="1" x14ac:dyDescent="0.25">
      <c r="A6" s="41" t="s">
        <v>43</v>
      </c>
      <c r="B6" s="49" t="s">
        <v>109</v>
      </c>
      <c r="C6" s="49" t="s">
        <v>109</v>
      </c>
      <c r="D6" s="49" t="s">
        <v>109</v>
      </c>
      <c r="E6" s="109"/>
      <c r="F6" s="109"/>
      <c r="G6" s="109"/>
      <c r="H6" s="109"/>
      <c r="I6" s="109"/>
      <c r="J6" s="109"/>
      <c r="K6" s="109"/>
      <c r="L6" s="109"/>
      <c r="M6" s="109"/>
      <c r="N6" s="109"/>
    </row>
    <row r="7" spans="1:14" x14ac:dyDescent="0.25">
      <c r="A7" s="52"/>
      <c r="B7" s="52"/>
      <c r="C7" s="40"/>
      <c r="D7" s="40"/>
      <c r="E7" s="48"/>
      <c r="F7" s="48"/>
      <c r="G7" s="48"/>
      <c r="H7" s="48"/>
      <c r="I7" s="48"/>
      <c r="J7" s="48"/>
      <c r="K7" s="48"/>
      <c r="L7" s="48"/>
      <c r="M7" s="48"/>
      <c r="N7" s="48"/>
    </row>
    <row r="8" spans="1:14" x14ac:dyDescent="0.25">
      <c r="A8" s="50" t="s">
        <v>154</v>
      </c>
      <c r="B8" s="208"/>
      <c r="C8" s="209"/>
      <c r="D8" s="209"/>
      <c r="E8" s="48"/>
      <c r="F8" s="48"/>
      <c r="G8" s="48"/>
      <c r="H8" s="48"/>
      <c r="I8" s="48"/>
      <c r="J8" s="48"/>
      <c r="K8" s="48"/>
      <c r="L8" s="48"/>
      <c r="M8" s="48"/>
      <c r="N8" s="48"/>
    </row>
    <row r="9" spans="1:14" ht="30" x14ac:dyDescent="0.25">
      <c r="A9" s="1" t="s">
        <v>161</v>
      </c>
      <c r="B9" s="75" t="s">
        <v>105</v>
      </c>
      <c r="C9" s="75" t="s">
        <v>105</v>
      </c>
      <c r="D9" s="75" t="s">
        <v>105</v>
      </c>
      <c r="E9" s="48"/>
      <c r="F9" s="48"/>
      <c r="G9" s="48"/>
      <c r="H9" s="48"/>
      <c r="I9" s="48"/>
      <c r="J9" s="48"/>
      <c r="K9" s="48"/>
      <c r="L9" s="48"/>
      <c r="M9" s="48"/>
      <c r="N9" s="48"/>
    </row>
    <row r="10" spans="1:14" ht="30" x14ac:dyDescent="0.25">
      <c r="A10" s="1" t="s">
        <v>162</v>
      </c>
      <c r="B10" s="75" t="s">
        <v>105</v>
      </c>
      <c r="C10" s="75" t="s">
        <v>105</v>
      </c>
      <c r="D10" s="75" t="s">
        <v>105</v>
      </c>
      <c r="E10" s="48"/>
      <c r="F10" s="48"/>
      <c r="G10" s="48"/>
      <c r="H10" s="48"/>
      <c r="I10" s="48"/>
      <c r="J10" s="48"/>
      <c r="K10" s="48"/>
      <c r="L10" s="48"/>
      <c r="M10" s="48"/>
      <c r="N10" s="48"/>
    </row>
    <row r="11" spans="1:14" x14ac:dyDescent="0.25">
      <c r="A11" s="181" t="s">
        <v>247</v>
      </c>
      <c r="B11" s="77" t="s">
        <v>153</v>
      </c>
      <c r="C11" s="77" t="s">
        <v>153</v>
      </c>
      <c r="D11" s="77" t="s">
        <v>153</v>
      </c>
      <c r="E11" s="48"/>
      <c r="F11" s="48"/>
      <c r="G11" s="48"/>
      <c r="H11" s="48"/>
      <c r="I11" s="48"/>
      <c r="J11" s="48"/>
      <c r="K11" s="48"/>
      <c r="L11" s="48"/>
      <c r="M11" s="48"/>
      <c r="N11" s="48"/>
    </row>
    <row r="12" spans="1:14" ht="30" x14ac:dyDescent="0.25">
      <c r="A12" s="1" t="s">
        <v>163</v>
      </c>
      <c r="B12" s="75" t="s">
        <v>105</v>
      </c>
      <c r="C12" s="75" t="s">
        <v>105</v>
      </c>
      <c r="D12" s="75" t="s">
        <v>105</v>
      </c>
      <c r="E12" s="48"/>
      <c r="F12" s="48"/>
      <c r="G12" s="48"/>
      <c r="H12" s="48"/>
      <c r="I12" s="48"/>
      <c r="J12" s="48"/>
      <c r="K12" s="48"/>
      <c r="L12" s="48"/>
      <c r="M12" s="48"/>
      <c r="N12" s="48"/>
    </row>
    <row r="13" spans="1:14" ht="30" x14ac:dyDescent="0.25">
      <c r="A13" s="96" t="s">
        <v>165</v>
      </c>
      <c r="B13" s="99" t="s">
        <v>105</v>
      </c>
      <c r="C13" s="99" t="s">
        <v>105</v>
      </c>
      <c r="D13" s="99" t="s">
        <v>105</v>
      </c>
      <c r="E13" s="48"/>
      <c r="F13" s="48"/>
      <c r="G13" s="48"/>
      <c r="H13" s="48"/>
      <c r="I13" s="48"/>
      <c r="J13" s="48"/>
      <c r="K13" s="48"/>
      <c r="L13" s="48"/>
      <c r="M13" s="48"/>
      <c r="N13" s="48"/>
    </row>
    <row r="14" spans="1:14" x14ac:dyDescent="0.25">
      <c r="A14" s="1"/>
      <c r="B14" s="210"/>
      <c r="C14" s="210"/>
      <c r="D14" s="210"/>
      <c r="E14" s="48"/>
      <c r="F14" s="48"/>
      <c r="G14" s="48"/>
      <c r="H14" s="48"/>
      <c r="I14" s="48"/>
      <c r="J14" s="48"/>
      <c r="K14" s="48"/>
      <c r="L14" s="48"/>
      <c r="M14" s="48"/>
      <c r="N14" s="48"/>
    </row>
    <row r="15" spans="1:14" x14ac:dyDescent="0.25">
      <c r="A15" s="50" t="s">
        <v>155</v>
      </c>
      <c r="B15" s="59"/>
      <c r="C15" s="59"/>
      <c r="D15" s="59"/>
      <c r="E15" s="48"/>
      <c r="F15" s="48"/>
      <c r="G15" s="48"/>
      <c r="H15" s="48"/>
      <c r="I15" s="48"/>
      <c r="J15" s="48"/>
      <c r="K15" s="48"/>
      <c r="L15" s="48"/>
      <c r="M15" s="48"/>
      <c r="N15" s="48"/>
    </row>
    <row r="16" spans="1:14" ht="30" x14ac:dyDescent="0.25">
      <c r="A16" s="1" t="s">
        <v>166</v>
      </c>
      <c r="B16" s="62" t="s">
        <v>159</v>
      </c>
      <c r="C16" s="62" t="s">
        <v>159</v>
      </c>
      <c r="D16" s="62" t="s">
        <v>153</v>
      </c>
      <c r="E16" s="48"/>
      <c r="F16" s="48"/>
      <c r="G16" s="48"/>
      <c r="H16" s="48"/>
      <c r="I16" s="48"/>
      <c r="J16" s="48"/>
      <c r="K16" s="48"/>
      <c r="L16" s="48"/>
      <c r="M16" s="48"/>
      <c r="N16" s="48"/>
    </row>
    <row r="17" spans="1:14" x14ac:dyDescent="0.25">
      <c r="A17" s="97" t="s">
        <v>167</v>
      </c>
      <c r="B17" s="211" t="s">
        <v>158</v>
      </c>
      <c r="C17" s="211" t="s">
        <v>158</v>
      </c>
      <c r="D17" s="211" t="s">
        <v>153</v>
      </c>
      <c r="E17" s="48"/>
      <c r="F17" s="48"/>
      <c r="G17" s="48"/>
      <c r="H17" s="48"/>
      <c r="I17" s="48"/>
      <c r="J17" s="48"/>
      <c r="K17" s="48"/>
      <c r="L17" s="48"/>
      <c r="M17" s="48"/>
      <c r="N17" s="48"/>
    </row>
    <row r="18" spans="1:14" x14ac:dyDescent="0.25">
      <c r="A18" s="53"/>
      <c r="B18" s="212"/>
      <c r="C18" s="62"/>
      <c r="D18" s="62"/>
      <c r="E18" s="48"/>
      <c r="F18" s="48"/>
      <c r="G18" s="48"/>
      <c r="H18" s="48"/>
      <c r="I18" s="48"/>
      <c r="J18" s="48"/>
      <c r="K18" s="48"/>
      <c r="L18" s="48"/>
      <c r="M18" s="48"/>
      <c r="N18" s="48"/>
    </row>
    <row r="19" spans="1:14" x14ac:dyDescent="0.25">
      <c r="A19" s="202" t="s">
        <v>312</v>
      </c>
      <c r="B19" s="212"/>
      <c r="C19" s="62"/>
      <c r="D19" s="62"/>
      <c r="E19" s="48"/>
      <c r="F19" s="48"/>
      <c r="G19" s="48"/>
      <c r="H19" s="48"/>
      <c r="I19" s="48"/>
      <c r="J19" s="48"/>
      <c r="K19" s="48"/>
      <c r="L19" s="48"/>
      <c r="M19" s="48"/>
      <c r="N19" s="48"/>
    </row>
    <row r="20" spans="1:14" x14ac:dyDescent="0.25">
      <c r="A20" t="s">
        <v>313</v>
      </c>
      <c r="B20" s="4" t="s">
        <v>314</v>
      </c>
      <c r="C20" s="4" t="s">
        <v>314</v>
      </c>
      <c r="D20" s="4" t="s">
        <v>315</v>
      </c>
      <c r="E20" s="48"/>
      <c r="F20" s="48"/>
      <c r="G20" s="48"/>
      <c r="H20" s="48"/>
      <c r="I20" s="48"/>
      <c r="J20" s="48"/>
      <c r="K20" s="48"/>
      <c r="L20" s="48"/>
      <c r="M20" s="48"/>
      <c r="N20" s="48"/>
    </row>
    <row r="21" spans="1:14" x14ac:dyDescent="0.25">
      <c r="B21" s="4"/>
      <c r="C21" s="59"/>
      <c r="D21" s="59"/>
      <c r="E21" s="48"/>
      <c r="F21" s="48"/>
      <c r="G21" s="48"/>
      <c r="H21" s="48"/>
      <c r="I21" s="48"/>
      <c r="J21" s="48"/>
      <c r="K21" s="48"/>
      <c r="L21" s="48"/>
      <c r="M21" s="48"/>
      <c r="N21" s="48"/>
    </row>
    <row r="22" spans="1:14" x14ac:dyDescent="0.25">
      <c r="A22" s="50" t="s">
        <v>156</v>
      </c>
      <c r="B22" s="208"/>
      <c r="C22" s="59"/>
      <c r="D22" s="59"/>
      <c r="E22" s="48"/>
      <c r="F22" s="48"/>
      <c r="G22" s="48"/>
      <c r="H22" s="48"/>
      <c r="I22" s="48"/>
      <c r="J22" s="48"/>
      <c r="K22" s="48"/>
      <c r="L22" s="48"/>
      <c r="M22" s="48"/>
      <c r="N22" s="48"/>
    </row>
    <row r="23" spans="1:14" ht="30.75" thickBot="1" x14ac:dyDescent="0.3">
      <c r="A23" s="71" t="s">
        <v>168</v>
      </c>
      <c r="B23" s="72" t="s">
        <v>160</v>
      </c>
      <c r="C23" s="72" t="s">
        <v>160</v>
      </c>
      <c r="D23" s="72" t="s">
        <v>153</v>
      </c>
      <c r="E23" s="48"/>
      <c r="F23" s="48"/>
      <c r="G23" s="48"/>
      <c r="H23" s="48"/>
      <c r="I23" s="48"/>
      <c r="J23" s="48"/>
      <c r="K23" s="48"/>
      <c r="L23" s="48"/>
      <c r="M23" s="48"/>
      <c r="N23" s="48"/>
    </row>
    <row r="24" spans="1:14" s="48" customFormat="1" ht="19.5" customHeight="1" x14ac:dyDescent="0.25">
      <c r="A24" s="47"/>
      <c r="B24" s="47"/>
      <c r="C24" s="70"/>
      <c r="D24" s="70"/>
    </row>
    <row r="25" spans="1:14" ht="24" thickBot="1" x14ac:dyDescent="0.3">
      <c r="A25" s="94" t="s">
        <v>218</v>
      </c>
      <c r="B25" s="176"/>
      <c r="C25" s="95"/>
      <c r="D25" s="95"/>
      <c r="E25" s="48"/>
      <c r="F25" s="48"/>
      <c r="G25" s="48"/>
      <c r="H25" s="48"/>
      <c r="I25" s="48"/>
      <c r="J25" s="48"/>
      <c r="K25" s="48"/>
      <c r="L25" s="48"/>
      <c r="M25" s="48"/>
      <c r="N25" s="48"/>
    </row>
    <row r="26" spans="1:14" s="2" customFormat="1" x14ac:dyDescent="0.25">
      <c r="A26" s="41" t="s">
        <v>43</v>
      </c>
      <c r="B26" s="41"/>
      <c r="C26" s="49" t="s">
        <v>44</v>
      </c>
      <c r="D26" s="49"/>
      <c r="E26" s="109"/>
      <c r="F26" s="109"/>
      <c r="G26" s="109"/>
      <c r="H26" s="109"/>
      <c r="I26" s="109"/>
      <c r="J26" s="109"/>
      <c r="K26" s="109"/>
      <c r="L26" s="109"/>
      <c r="M26" s="109"/>
      <c r="N26" s="109"/>
    </row>
    <row r="27" spans="1:14" x14ac:dyDescent="0.25">
      <c r="A27" s="54"/>
      <c r="B27" s="177"/>
      <c r="C27" s="67"/>
      <c r="D27" s="67"/>
      <c r="E27" s="48"/>
      <c r="F27" s="48"/>
      <c r="G27" s="48"/>
      <c r="H27" s="48"/>
      <c r="I27" s="48"/>
      <c r="J27" s="48"/>
      <c r="K27" s="48"/>
      <c r="L27" s="48"/>
      <c r="M27" s="48"/>
      <c r="N27" s="48"/>
    </row>
    <row r="28" spans="1:14" x14ac:dyDescent="0.25">
      <c r="A28" s="50" t="s">
        <v>154</v>
      </c>
      <c r="B28" s="50"/>
      <c r="C28" s="40"/>
      <c r="D28" s="40"/>
      <c r="E28" s="48"/>
      <c r="F28" s="48"/>
      <c r="G28" s="48"/>
      <c r="H28" s="48"/>
      <c r="I28" s="48"/>
      <c r="J28" s="48"/>
      <c r="K28" s="48"/>
      <c r="L28" s="48"/>
      <c r="M28" s="48"/>
      <c r="N28" s="48"/>
    </row>
    <row r="29" spans="1:14" x14ac:dyDescent="0.25">
      <c r="A29" s="6" t="s">
        <v>182</v>
      </c>
      <c r="B29" s="68" t="s">
        <v>153</v>
      </c>
      <c r="C29" s="171" t="s">
        <v>153</v>
      </c>
      <c r="D29" s="171" t="s">
        <v>153</v>
      </c>
      <c r="E29" s="48"/>
      <c r="F29" s="48"/>
      <c r="G29" s="48"/>
      <c r="H29" s="48"/>
      <c r="I29" s="48"/>
      <c r="J29" s="48"/>
      <c r="K29" s="48"/>
      <c r="L29" s="48"/>
      <c r="M29" s="48"/>
      <c r="N29" s="48"/>
    </row>
    <row r="30" spans="1:14" x14ac:dyDescent="0.25">
      <c r="A30" s="6" t="s">
        <v>164</v>
      </c>
      <c r="B30" s="68" t="s">
        <v>153</v>
      </c>
      <c r="C30" s="68" t="s">
        <v>153</v>
      </c>
      <c r="D30" s="68" t="s">
        <v>153</v>
      </c>
      <c r="E30" s="48"/>
      <c r="F30" s="48"/>
      <c r="G30" s="48"/>
      <c r="H30" s="48"/>
      <c r="I30" s="48"/>
      <c r="J30" s="48"/>
      <c r="K30" s="48"/>
      <c r="L30" s="48"/>
      <c r="M30" s="48"/>
      <c r="N30" s="48"/>
    </row>
    <row r="31" spans="1:14" x14ac:dyDescent="0.25">
      <c r="A31" s="6"/>
      <c r="B31" s="67"/>
      <c r="C31" s="67"/>
      <c r="D31" s="67"/>
      <c r="E31" s="48"/>
      <c r="F31" s="48"/>
      <c r="G31" s="48"/>
      <c r="H31" s="48"/>
      <c r="I31" s="48"/>
      <c r="J31" s="48"/>
      <c r="K31" s="48"/>
      <c r="L31" s="48"/>
      <c r="M31" s="48"/>
      <c r="N31" s="48"/>
    </row>
    <row r="32" spans="1:14" x14ac:dyDescent="0.25">
      <c r="A32" s="54" t="s">
        <v>157</v>
      </c>
      <c r="B32" s="67"/>
      <c r="C32" s="67"/>
      <c r="D32" s="67"/>
      <c r="E32" s="48"/>
      <c r="F32" s="48"/>
      <c r="G32" s="48"/>
      <c r="H32" s="48"/>
      <c r="I32" s="48"/>
      <c r="J32" s="48"/>
      <c r="K32" s="48"/>
      <c r="L32" s="48"/>
      <c r="M32" s="48"/>
      <c r="N32" s="48"/>
    </row>
    <row r="33" spans="1:14" x14ac:dyDescent="0.25">
      <c r="A33" s="6" t="s">
        <v>169</v>
      </c>
      <c r="B33" s="68" t="s">
        <v>153</v>
      </c>
      <c r="C33" s="68" t="s">
        <v>153</v>
      </c>
      <c r="D33" s="68" t="s">
        <v>153</v>
      </c>
      <c r="E33" s="48"/>
      <c r="F33" s="48"/>
      <c r="G33" s="48"/>
      <c r="H33" s="48"/>
      <c r="I33" s="48"/>
      <c r="J33" s="48"/>
      <c r="K33" s="48"/>
      <c r="L33" s="48"/>
      <c r="M33" s="48"/>
      <c r="N33" s="48"/>
    </row>
    <row r="34" spans="1:14" x14ac:dyDescent="0.25">
      <c r="A34" s="6" t="s">
        <v>170</v>
      </c>
      <c r="B34" s="68" t="s">
        <v>153</v>
      </c>
      <c r="C34" s="68" t="s">
        <v>153</v>
      </c>
      <c r="D34" s="68" t="s">
        <v>153</v>
      </c>
      <c r="E34" s="48"/>
      <c r="F34" s="48"/>
      <c r="G34" s="48"/>
      <c r="H34" s="48"/>
      <c r="I34" s="48"/>
      <c r="J34" s="48"/>
      <c r="K34" s="48"/>
      <c r="L34" s="48"/>
      <c r="M34" s="48"/>
      <c r="N34" s="48"/>
    </row>
    <row r="35" spans="1:14" x14ac:dyDescent="0.25">
      <c r="A35" s="6"/>
      <c r="B35" s="67"/>
      <c r="C35" s="67"/>
      <c r="D35" s="67"/>
      <c r="E35" s="48"/>
      <c r="F35" s="48"/>
      <c r="G35" s="48"/>
      <c r="H35" s="48"/>
      <c r="I35" s="48"/>
      <c r="J35" s="48"/>
      <c r="K35" s="48"/>
      <c r="L35" s="48"/>
      <c r="M35" s="48"/>
      <c r="N35" s="48"/>
    </row>
    <row r="36" spans="1:14" x14ac:dyDescent="0.25">
      <c r="A36" s="54" t="s">
        <v>61</v>
      </c>
      <c r="B36" s="67"/>
      <c r="C36" s="67"/>
      <c r="D36" s="67"/>
      <c r="E36" s="48"/>
      <c r="F36" s="48"/>
      <c r="G36" s="48"/>
      <c r="H36" s="48"/>
      <c r="I36" s="48"/>
      <c r="J36" s="48"/>
      <c r="K36" s="48"/>
      <c r="L36" s="48"/>
      <c r="M36" s="48"/>
      <c r="N36" s="48"/>
    </row>
    <row r="37" spans="1:14" x14ac:dyDescent="0.25">
      <c r="A37" s="6" t="s">
        <v>171</v>
      </c>
      <c r="B37" s="68" t="s">
        <v>153</v>
      </c>
      <c r="C37" s="68" t="s">
        <v>153</v>
      </c>
      <c r="D37" s="68" t="s">
        <v>153</v>
      </c>
      <c r="E37" s="48"/>
      <c r="F37" s="48"/>
      <c r="G37" s="48"/>
      <c r="H37" s="48"/>
      <c r="I37" s="48"/>
      <c r="J37" s="48"/>
      <c r="K37" s="48"/>
      <c r="L37" s="48"/>
      <c r="M37" s="48"/>
      <c r="N37" s="48"/>
    </row>
    <row r="38" spans="1:14" x14ac:dyDescent="0.25">
      <c r="A38" s="6" t="s">
        <v>172</v>
      </c>
      <c r="B38" s="68" t="s">
        <v>153</v>
      </c>
      <c r="C38" s="68" t="s">
        <v>153</v>
      </c>
      <c r="D38" s="68" t="s">
        <v>153</v>
      </c>
      <c r="E38" s="48"/>
      <c r="F38" s="48"/>
      <c r="G38" s="48"/>
      <c r="H38" s="48"/>
      <c r="I38" s="48"/>
      <c r="J38" s="48"/>
      <c r="K38" s="48"/>
      <c r="L38" s="48"/>
      <c r="M38" s="48"/>
      <c r="N38" s="48"/>
    </row>
    <row r="39" spans="1:14" x14ac:dyDescent="0.25">
      <c r="A39" s="6" t="s">
        <v>173</v>
      </c>
      <c r="B39" s="68" t="s">
        <v>153</v>
      </c>
      <c r="C39" s="68" t="s">
        <v>153</v>
      </c>
      <c r="D39" s="68" t="s">
        <v>153</v>
      </c>
      <c r="E39" s="48"/>
      <c r="F39" s="48"/>
      <c r="G39" s="48"/>
      <c r="H39" s="48"/>
      <c r="I39" s="48"/>
      <c r="J39" s="48"/>
      <c r="K39" s="48"/>
      <c r="L39" s="48"/>
      <c r="M39" s="48"/>
      <c r="N39" s="48"/>
    </row>
    <row r="40" spans="1:14" x14ac:dyDescent="0.25">
      <c r="A40" s="6" t="s">
        <v>174</v>
      </c>
      <c r="B40" s="68" t="s">
        <v>153</v>
      </c>
      <c r="C40" s="68" t="s">
        <v>153</v>
      </c>
      <c r="D40" s="68" t="s">
        <v>153</v>
      </c>
      <c r="E40" s="48"/>
      <c r="F40" s="48"/>
      <c r="G40" s="48"/>
      <c r="H40" s="48"/>
      <c r="I40" s="48"/>
      <c r="J40" s="48"/>
      <c r="K40" s="48"/>
      <c r="L40" s="48"/>
      <c r="M40" s="48"/>
      <c r="N40" s="48"/>
    </row>
    <row r="41" spans="1:14" x14ac:dyDescent="0.25">
      <c r="A41" s="6" t="s">
        <v>175</v>
      </c>
      <c r="B41" s="68" t="s">
        <v>153</v>
      </c>
      <c r="C41" s="68" t="s">
        <v>153</v>
      </c>
      <c r="D41" s="68" t="s">
        <v>153</v>
      </c>
      <c r="E41" s="48"/>
      <c r="F41" s="48"/>
      <c r="G41" s="48"/>
      <c r="H41" s="48"/>
      <c r="I41" s="48"/>
      <c r="J41" s="48"/>
      <c r="K41" s="48"/>
      <c r="L41" s="48"/>
      <c r="M41" s="48"/>
      <c r="N41" s="48"/>
    </row>
    <row r="42" spans="1:14" x14ac:dyDescent="0.25">
      <c r="A42" s="6" t="s">
        <v>176</v>
      </c>
      <c r="B42" s="68" t="s">
        <v>153</v>
      </c>
      <c r="C42" s="68" t="s">
        <v>153</v>
      </c>
      <c r="D42" s="68" t="s">
        <v>153</v>
      </c>
      <c r="E42" s="48"/>
      <c r="F42" s="48"/>
      <c r="G42" s="48"/>
      <c r="H42" s="48"/>
      <c r="I42" s="48"/>
      <c r="J42" s="48"/>
      <c r="K42" s="48"/>
      <c r="L42" s="48"/>
      <c r="M42" s="48"/>
      <c r="N42" s="48"/>
    </row>
    <row r="43" spans="1:14" x14ac:dyDescent="0.25">
      <c r="A43" s="6" t="s">
        <v>177</v>
      </c>
      <c r="B43" s="68" t="s">
        <v>153</v>
      </c>
      <c r="C43" s="68" t="s">
        <v>153</v>
      </c>
      <c r="D43" s="68" t="s">
        <v>153</v>
      </c>
      <c r="E43" s="48"/>
      <c r="F43" s="48"/>
      <c r="G43" s="48"/>
      <c r="H43" s="48"/>
      <c r="I43" s="48"/>
      <c r="J43" s="48"/>
      <c r="K43" s="48"/>
      <c r="L43" s="48"/>
      <c r="M43" s="48"/>
      <c r="N43" s="48"/>
    </row>
    <row r="44" spans="1:14" x14ac:dyDescent="0.25">
      <c r="A44" s="6"/>
      <c r="B44" s="68"/>
      <c r="C44" s="68"/>
      <c r="D44" s="68"/>
      <c r="E44" s="48"/>
      <c r="F44" s="48"/>
      <c r="G44" s="48"/>
      <c r="H44" s="48"/>
      <c r="I44" s="48"/>
      <c r="J44" s="48"/>
      <c r="K44" s="48"/>
      <c r="L44" s="48"/>
      <c r="M44" s="48"/>
      <c r="N44" s="48"/>
    </row>
    <row r="45" spans="1:14" x14ac:dyDescent="0.25">
      <c r="A45" s="54" t="s">
        <v>55</v>
      </c>
      <c r="B45" s="67"/>
      <c r="C45" s="67"/>
      <c r="D45" s="67"/>
      <c r="E45" s="48"/>
      <c r="F45" s="48"/>
      <c r="G45" s="48"/>
      <c r="H45" s="48"/>
      <c r="I45" s="48"/>
      <c r="J45" s="48"/>
      <c r="K45" s="48"/>
      <c r="L45" s="48"/>
      <c r="M45" s="48"/>
      <c r="N45" s="48"/>
    </row>
    <row r="46" spans="1:14" x14ac:dyDescent="0.25">
      <c r="A46" s="6" t="s">
        <v>178</v>
      </c>
      <c r="B46" s="68" t="s">
        <v>153</v>
      </c>
      <c r="C46" s="68" t="s">
        <v>153</v>
      </c>
      <c r="D46" s="68" t="s">
        <v>153</v>
      </c>
      <c r="E46" s="48"/>
      <c r="F46" s="48"/>
      <c r="G46" s="48"/>
      <c r="H46" s="48"/>
      <c r="I46" s="48"/>
      <c r="J46" s="48"/>
      <c r="K46" s="48"/>
      <c r="L46" s="48"/>
      <c r="M46" s="48"/>
      <c r="N46" s="48"/>
    </row>
    <row r="47" spans="1:14" x14ac:dyDescent="0.25">
      <c r="A47" s="6" t="s">
        <v>179</v>
      </c>
      <c r="B47" s="68" t="s">
        <v>153</v>
      </c>
      <c r="C47" s="68" t="s">
        <v>153</v>
      </c>
      <c r="D47" s="68" t="s">
        <v>153</v>
      </c>
      <c r="E47" s="48"/>
      <c r="F47" s="48"/>
      <c r="G47" s="48"/>
      <c r="H47" s="48"/>
      <c r="I47" s="48"/>
      <c r="J47" s="48"/>
      <c r="K47" s="48"/>
      <c r="L47" s="48"/>
      <c r="M47" s="48"/>
      <c r="N47" s="48"/>
    </row>
    <row r="48" spans="1:14" x14ac:dyDescent="0.25">
      <c r="A48" s="6" t="s">
        <v>180</v>
      </c>
      <c r="B48" s="68" t="s">
        <v>153</v>
      </c>
      <c r="C48" s="68" t="s">
        <v>153</v>
      </c>
      <c r="D48" s="68" t="s">
        <v>153</v>
      </c>
      <c r="E48" s="48"/>
      <c r="F48" s="48"/>
      <c r="G48" s="48"/>
      <c r="H48" s="48"/>
      <c r="I48" s="48"/>
      <c r="J48" s="48"/>
      <c r="K48" s="48"/>
      <c r="L48" s="48"/>
      <c r="M48" s="48"/>
      <c r="N48" s="48"/>
    </row>
    <row r="49" spans="1:14" ht="15.75" thickBot="1" x14ac:dyDescent="0.3">
      <c r="A49" s="56" t="s">
        <v>181</v>
      </c>
      <c r="B49" s="56" t="s">
        <v>153</v>
      </c>
      <c r="C49" s="56" t="s">
        <v>153</v>
      </c>
      <c r="D49" s="56" t="s">
        <v>153</v>
      </c>
      <c r="E49" s="48"/>
      <c r="F49" s="48"/>
      <c r="G49" s="48"/>
      <c r="H49" s="48"/>
      <c r="I49" s="48"/>
      <c r="J49" s="48"/>
      <c r="K49" s="48"/>
      <c r="L49" s="48"/>
      <c r="M49" s="48"/>
      <c r="N49" s="48"/>
    </row>
  </sheetData>
  <mergeCells count="1">
    <mergeCell ref="B1:D1"/>
  </mergeCells>
  <pageMargins left="0.70866141732283472" right="0.70866141732283472" top="0.74803149606299213" bottom="0.74803149606299213" header="0.31496062992125984" footer="0.31496062992125984"/>
  <pageSetup paperSize="9" scale="48" orientation="landscape" r:id="rId1"/>
  <headerFooter>
    <oddFooter>&amp;L&amp;9&amp;F&amp;C&amp;9&amp;A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3"/>
  <sheetViews>
    <sheetView topLeftCell="A8" workbookViewId="0"/>
  </sheetViews>
  <sheetFormatPr defaultRowHeight="15" x14ac:dyDescent="0.25"/>
  <cols>
    <col min="1" max="1" width="59.28515625" customWidth="1"/>
    <col min="2" max="2" width="99.85546875" style="22" customWidth="1"/>
    <col min="3" max="3" width="8.42578125" style="22" customWidth="1"/>
  </cols>
  <sheetData>
    <row r="1" spans="1:4" ht="24" thickBot="1" x14ac:dyDescent="0.4">
      <c r="A1" s="57" t="s">
        <v>115</v>
      </c>
      <c r="B1" s="64">
        <v>40630</v>
      </c>
      <c r="C1"/>
    </row>
    <row r="2" spans="1:4" s="2" customFormat="1" x14ac:dyDescent="0.25">
      <c r="A2" s="41" t="s">
        <v>43</v>
      </c>
      <c r="B2" s="49" t="s">
        <v>109</v>
      </c>
    </row>
    <row r="3" spans="1:4" ht="45" x14ac:dyDescent="0.25">
      <c r="A3" s="74" t="s">
        <v>45</v>
      </c>
      <c r="B3" s="75" t="s">
        <v>136</v>
      </c>
      <c r="C3" s="45"/>
    </row>
    <row r="4" spans="1:4" ht="60" x14ac:dyDescent="0.25">
      <c r="A4" s="74" t="s">
        <v>113</v>
      </c>
      <c r="B4" s="75" t="s">
        <v>137</v>
      </c>
      <c r="C4" s="45"/>
    </row>
    <row r="5" spans="1:4" x14ac:dyDescent="0.25">
      <c r="A5" s="74" t="s">
        <v>116</v>
      </c>
      <c r="B5" s="77" t="s">
        <v>117</v>
      </c>
      <c r="C5" s="45"/>
    </row>
    <row r="6" spans="1:4" ht="24" thickBot="1" x14ac:dyDescent="0.4">
      <c r="A6" s="57" t="s">
        <v>112</v>
      </c>
      <c r="B6" s="64"/>
      <c r="C6"/>
    </row>
    <row r="7" spans="1:4" s="2" customFormat="1" x14ac:dyDescent="0.25">
      <c r="A7" s="41" t="s">
        <v>43</v>
      </c>
      <c r="B7" s="49" t="s">
        <v>109</v>
      </c>
    </row>
    <row r="8" spans="1:4" x14ac:dyDescent="0.25">
      <c r="A8" s="52"/>
      <c r="B8" s="40"/>
      <c r="C8" s="45"/>
    </row>
    <row r="9" spans="1:4" x14ac:dyDescent="0.25">
      <c r="A9" s="50" t="s">
        <v>102</v>
      </c>
      <c r="B9" s="40"/>
      <c r="C9" s="45"/>
    </row>
    <row r="10" spans="1:4" x14ac:dyDescent="0.25">
      <c r="A10" s="52" t="s">
        <v>77</v>
      </c>
      <c r="B10" s="40"/>
      <c r="C10" s="45"/>
    </row>
    <row r="11" spans="1:4" x14ac:dyDescent="0.25">
      <c r="A11" s="1" t="s">
        <v>48</v>
      </c>
      <c r="B11" s="60" t="s">
        <v>105</v>
      </c>
      <c r="C11" s="47"/>
      <c r="D11" s="48"/>
    </row>
    <row r="12" spans="1:4" x14ac:dyDescent="0.25">
      <c r="A12" s="1" t="s">
        <v>49</v>
      </c>
      <c r="B12" s="60" t="s">
        <v>105</v>
      </c>
      <c r="C12" s="47"/>
      <c r="D12" s="48"/>
    </row>
    <row r="13" spans="1:4" x14ac:dyDescent="0.25">
      <c r="A13" s="1" t="s">
        <v>51</v>
      </c>
      <c r="B13" s="60" t="s">
        <v>105</v>
      </c>
      <c r="C13" s="47"/>
      <c r="D13" s="48"/>
    </row>
    <row r="14" spans="1:4" x14ac:dyDescent="0.25">
      <c r="A14" s="1" t="s">
        <v>50</v>
      </c>
      <c r="B14" s="60" t="s">
        <v>105</v>
      </c>
      <c r="C14" s="47"/>
      <c r="D14" s="48"/>
    </row>
    <row r="15" spans="1:4" x14ac:dyDescent="0.25">
      <c r="A15" s="1" t="s">
        <v>54</v>
      </c>
      <c r="B15" s="60" t="s">
        <v>105</v>
      </c>
      <c r="C15" s="47"/>
      <c r="D15" s="48"/>
    </row>
    <row r="16" spans="1:4" x14ac:dyDescent="0.25">
      <c r="A16" s="1"/>
      <c r="B16" s="65"/>
      <c r="C16" s="46"/>
      <c r="D16" s="48"/>
    </row>
    <row r="17" spans="1:3" x14ac:dyDescent="0.25">
      <c r="A17" s="50" t="s">
        <v>103</v>
      </c>
      <c r="B17" s="59"/>
      <c r="C17"/>
    </row>
    <row r="18" spans="1:3" x14ac:dyDescent="0.25">
      <c r="A18" s="1" t="s">
        <v>60</v>
      </c>
      <c r="B18" s="62" t="s">
        <v>107</v>
      </c>
      <c r="C18"/>
    </row>
    <row r="19" spans="1:3" x14ac:dyDescent="0.25">
      <c r="A19" s="53" t="s">
        <v>108</v>
      </c>
      <c r="B19" s="63" t="s">
        <v>104</v>
      </c>
      <c r="C19"/>
    </row>
    <row r="20" spans="1:3" x14ac:dyDescent="0.25">
      <c r="A20" s="1"/>
      <c r="B20" s="51"/>
      <c r="C20"/>
    </row>
    <row r="21" spans="1:3" x14ac:dyDescent="0.25">
      <c r="A21" s="50" t="s">
        <v>79</v>
      </c>
      <c r="B21" s="51"/>
      <c r="C21"/>
    </row>
    <row r="22" spans="1:3" ht="30.75" thickBot="1" x14ac:dyDescent="0.3">
      <c r="A22" s="71" t="s">
        <v>59</v>
      </c>
      <c r="B22" s="72" t="s">
        <v>106</v>
      </c>
      <c r="C22"/>
    </row>
    <row r="23" spans="1:3" s="48" customFormat="1" ht="31.5" customHeight="1" x14ac:dyDescent="0.25">
      <c r="A23" s="47"/>
      <c r="B23" s="70"/>
    </row>
    <row r="24" spans="1:3" ht="24" thickBot="1" x14ac:dyDescent="0.4">
      <c r="A24" s="76" t="s">
        <v>114</v>
      </c>
      <c r="B24" s="61"/>
      <c r="C24"/>
    </row>
    <row r="25" spans="1:3" s="2" customFormat="1" x14ac:dyDescent="0.25">
      <c r="A25" s="41" t="s">
        <v>43</v>
      </c>
      <c r="B25" s="49" t="s">
        <v>44</v>
      </c>
    </row>
    <row r="26" spans="1:3" x14ac:dyDescent="0.25">
      <c r="A26" s="54" t="s">
        <v>78</v>
      </c>
      <c r="B26" s="67"/>
      <c r="C26" s="45"/>
    </row>
    <row r="27" spans="1:3" x14ac:dyDescent="0.25">
      <c r="A27" s="55" t="s">
        <v>77</v>
      </c>
      <c r="B27" s="67"/>
      <c r="C27" s="45"/>
    </row>
    <row r="28" spans="1:3" x14ac:dyDescent="0.25">
      <c r="A28" s="6" t="s">
        <v>52</v>
      </c>
      <c r="B28" s="68" t="s">
        <v>110</v>
      </c>
      <c r="C28" s="46"/>
    </row>
    <row r="29" spans="1:3" x14ac:dyDescent="0.25">
      <c r="A29" s="6" t="s">
        <v>53</v>
      </c>
      <c r="B29" s="68" t="s">
        <v>110</v>
      </c>
      <c r="C29" s="45"/>
    </row>
    <row r="30" spans="1:3" x14ac:dyDescent="0.25">
      <c r="A30" s="6"/>
      <c r="B30" s="67"/>
      <c r="C30" s="45"/>
    </row>
    <row r="31" spans="1:3" x14ac:dyDescent="0.25">
      <c r="A31" s="54" t="s">
        <v>61</v>
      </c>
      <c r="B31" s="67"/>
      <c r="C31" s="45"/>
    </row>
    <row r="32" spans="1:3" x14ac:dyDescent="0.25">
      <c r="A32" s="6" t="s">
        <v>62</v>
      </c>
      <c r="B32" s="68" t="s">
        <v>110</v>
      </c>
      <c r="C32" s="45"/>
    </row>
    <row r="33" spans="1:3" x14ac:dyDescent="0.25">
      <c r="A33" s="6" t="s">
        <v>63</v>
      </c>
      <c r="B33" s="68" t="s">
        <v>110</v>
      </c>
      <c r="C33" s="45"/>
    </row>
    <row r="34" spans="1:3" x14ac:dyDescent="0.25">
      <c r="A34" s="6" t="s">
        <v>64</v>
      </c>
      <c r="B34" s="68" t="s">
        <v>110</v>
      </c>
      <c r="C34" s="45"/>
    </row>
    <row r="35" spans="1:3" x14ac:dyDescent="0.25">
      <c r="A35" s="6" t="s">
        <v>65</v>
      </c>
      <c r="B35" s="68" t="s">
        <v>110</v>
      </c>
      <c r="C35" s="45"/>
    </row>
    <row r="36" spans="1:3" x14ac:dyDescent="0.25">
      <c r="A36" s="6" t="s">
        <v>66</v>
      </c>
      <c r="B36" s="68" t="s">
        <v>110</v>
      </c>
      <c r="C36" s="45"/>
    </row>
    <row r="37" spans="1:3" x14ac:dyDescent="0.25">
      <c r="A37" s="6" t="s">
        <v>67</v>
      </c>
      <c r="B37" s="68" t="s">
        <v>110</v>
      </c>
      <c r="C37" s="45"/>
    </row>
    <row r="38" spans="1:3" x14ac:dyDescent="0.25">
      <c r="A38" s="6" t="s">
        <v>68</v>
      </c>
      <c r="B38" s="68" t="s">
        <v>110</v>
      </c>
      <c r="C38" s="45"/>
    </row>
    <row r="39" spans="1:3" x14ac:dyDescent="0.25">
      <c r="A39" s="6"/>
      <c r="B39" s="67"/>
      <c r="C39" s="45"/>
    </row>
    <row r="40" spans="1:3" x14ac:dyDescent="0.25">
      <c r="A40" s="54" t="s">
        <v>55</v>
      </c>
      <c r="B40" s="67"/>
      <c r="C40" s="45"/>
    </row>
    <row r="41" spans="1:3" x14ac:dyDescent="0.25">
      <c r="A41" s="6" t="s">
        <v>56</v>
      </c>
      <c r="B41" s="66" t="s">
        <v>110</v>
      </c>
      <c r="C41" s="45"/>
    </row>
    <row r="42" spans="1:3" x14ac:dyDescent="0.25">
      <c r="A42" s="6" t="s">
        <v>57</v>
      </c>
      <c r="B42" s="66" t="s">
        <v>110</v>
      </c>
      <c r="C42" s="45"/>
    </row>
    <row r="43" spans="1:3" ht="15.75" thickBot="1" x14ac:dyDescent="0.3">
      <c r="A43" s="56" t="s">
        <v>58</v>
      </c>
      <c r="B43" s="69" t="s">
        <v>110</v>
      </c>
      <c r="C43" s="45"/>
    </row>
  </sheetData>
  <pageMargins left="0.70866141732283472" right="0.70866141732283472" top="0.74803149606299213" bottom="0.74803149606299213" header="0.31496062992125984" footer="0.31496062992125984"/>
  <pageSetup paperSize="9" scale="64" orientation="landscape" r:id="rId1"/>
  <headerFooter>
    <oddFooter>&amp;L&amp;9&amp;F&amp;C&amp;9&amp;A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C12"/>
  <sheetViews>
    <sheetView workbookViewId="0">
      <selection activeCell="A12" sqref="A12"/>
    </sheetView>
  </sheetViews>
  <sheetFormatPr defaultColWidth="9.140625" defaultRowHeight="12.75" x14ac:dyDescent="0.25"/>
  <cols>
    <col min="1" max="1" width="10.140625" style="23" customWidth="1"/>
    <col min="2" max="2" width="50.85546875" style="23" customWidth="1"/>
    <col min="3" max="3" width="75.28515625" style="23" customWidth="1"/>
    <col min="4" max="16384" width="9.140625" style="23"/>
  </cols>
  <sheetData>
    <row r="2" spans="1:3" ht="24" thickBot="1" x14ac:dyDescent="0.4">
      <c r="A2" s="27" t="s">
        <v>40</v>
      </c>
      <c r="B2" s="27"/>
      <c r="C2" s="58">
        <v>43328</v>
      </c>
    </row>
    <row r="3" spans="1:3" s="24" customFormat="1" ht="18.75" customHeight="1" x14ac:dyDescent="0.25">
      <c r="A3" s="30" t="s">
        <v>37</v>
      </c>
      <c r="B3" s="28"/>
      <c r="C3" s="28"/>
    </row>
    <row r="4" spans="1:3" s="25" customFormat="1" ht="15" x14ac:dyDescent="0.25">
      <c r="A4" s="31" t="s">
        <v>41</v>
      </c>
      <c r="B4" s="29"/>
      <c r="C4" s="29"/>
    </row>
    <row r="5" spans="1:3" s="26" customFormat="1" ht="12.75" customHeight="1" x14ac:dyDescent="0.25">
      <c r="A5" s="32" t="s">
        <v>39</v>
      </c>
      <c r="B5" s="33" t="s">
        <v>42</v>
      </c>
      <c r="C5" s="32" t="s">
        <v>35</v>
      </c>
    </row>
    <row r="6" spans="1:3" ht="18" customHeight="1" x14ac:dyDescent="0.2">
      <c r="A6" s="34" t="s">
        <v>76</v>
      </c>
      <c r="B6" s="35" t="s">
        <v>38</v>
      </c>
      <c r="C6" s="36"/>
    </row>
    <row r="7" spans="1:3" ht="15" customHeight="1" x14ac:dyDescent="0.2">
      <c r="A7" s="37" t="s">
        <v>288</v>
      </c>
      <c r="B7" s="38" t="s">
        <v>289</v>
      </c>
      <c r="C7" s="39"/>
    </row>
    <row r="8" spans="1:3" ht="15" customHeight="1" x14ac:dyDescent="0.2">
      <c r="A8" s="226" t="s">
        <v>374</v>
      </c>
      <c r="B8" s="227" t="s">
        <v>375</v>
      </c>
      <c r="C8" s="228" t="s">
        <v>376</v>
      </c>
    </row>
    <row r="9" spans="1:3" ht="15" customHeight="1" x14ac:dyDescent="0.2">
      <c r="A9" s="229" t="s">
        <v>377</v>
      </c>
      <c r="B9" s="227" t="s">
        <v>375</v>
      </c>
      <c r="C9" s="23" t="s">
        <v>378</v>
      </c>
    </row>
    <row r="10" spans="1:3" x14ac:dyDescent="0.2">
      <c r="A10" s="226" t="s">
        <v>379</v>
      </c>
      <c r="B10" s="227" t="s">
        <v>375</v>
      </c>
      <c r="C10" s="230" t="s">
        <v>380</v>
      </c>
    </row>
    <row r="11" spans="1:3" x14ac:dyDescent="0.2">
      <c r="A11" s="229" t="s">
        <v>381</v>
      </c>
      <c r="B11" s="231" t="s">
        <v>382</v>
      </c>
      <c r="C11" s="230" t="s">
        <v>383</v>
      </c>
    </row>
    <row r="12" spans="1:3" x14ac:dyDescent="0.2">
      <c r="A12" s="229" t="s">
        <v>384</v>
      </c>
      <c r="B12" s="231" t="s">
        <v>382</v>
      </c>
      <c r="C12" s="23" t="s">
        <v>385</v>
      </c>
    </row>
  </sheetData>
  <pageMargins left="0.27559055118110237" right="0.19685039370078741" top="0.19685039370078741" bottom="0.35433070866141736" header="0.15748031496062992" footer="0.15748031496062992"/>
  <pageSetup paperSize="9" scale="73" orientation="portrait" r:id="rId1"/>
  <headerFooter alignWithMargins="0">
    <oddFooter>&amp;L&amp;8BI Lönegranskning\&amp;F&amp;C&amp;8&amp;F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5"/>
  <sheetViews>
    <sheetView workbookViewId="0">
      <selection activeCell="B32" sqref="B32"/>
    </sheetView>
  </sheetViews>
  <sheetFormatPr defaultColWidth="9.140625" defaultRowHeight="15" x14ac:dyDescent="0.25"/>
  <cols>
    <col min="1" max="1" width="6" style="2" customWidth="1"/>
    <col min="2" max="2" width="21.5703125" style="2" customWidth="1"/>
    <col min="3" max="3" width="5.28515625" style="2" customWidth="1"/>
    <col min="4" max="4" width="12.140625" style="2" customWidth="1"/>
    <col min="5" max="5" width="8.85546875" style="2" customWidth="1"/>
    <col min="6" max="6" width="69.28515625" style="2" customWidth="1"/>
    <col min="7" max="7" width="21.42578125" style="2" customWidth="1"/>
    <col min="8" max="16384" width="9.140625" style="2"/>
  </cols>
  <sheetData>
    <row r="1" spans="1:6" ht="24" thickBot="1" x14ac:dyDescent="0.3">
      <c r="A1" s="244" t="s">
        <v>198</v>
      </c>
      <c r="B1" s="244"/>
      <c r="C1" s="244"/>
      <c r="D1" s="244"/>
      <c r="E1" s="244"/>
      <c r="F1" s="78">
        <v>40693</v>
      </c>
    </row>
    <row r="3" spans="1:6" x14ac:dyDescent="0.25">
      <c r="B3" s="100" t="s">
        <v>89</v>
      </c>
      <c r="C3" s="101"/>
      <c r="D3" s="101"/>
      <c r="E3" s="101"/>
      <c r="F3" s="102" t="s">
        <v>44</v>
      </c>
    </row>
    <row r="4" spans="1:6" x14ac:dyDescent="0.25">
      <c r="A4" s="144" t="s">
        <v>241</v>
      </c>
      <c r="B4" s="145" t="s">
        <v>29</v>
      </c>
      <c r="C4" s="146"/>
      <c r="D4" s="146"/>
      <c r="E4" s="147" t="s">
        <v>185</v>
      </c>
      <c r="F4" s="145" t="s">
        <v>183</v>
      </c>
    </row>
    <row r="5" spans="1:6" ht="19.5" customHeight="1" x14ac:dyDescent="0.25">
      <c r="A5" s="128"/>
      <c r="B5" s="129" t="s">
        <v>221</v>
      </c>
      <c r="C5" s="130"/>
      <c r="D5" s="131">
        <f>8*22</f>
        <v>176</v>
      </c>
      <c r="E5" s="129" t="s">
        <v>91</v>
      </c>
      <c r="F5" s="129" t="s">
        <v>195</v>
      </c>
    </row>
    <row r="6" spans="1:6" x14ac:dyDescent="0.25">
      <c r="B6" s="101"/>
      <c r="C6" s="101"/>
      <c r="D6" s="104"/>
      <c r="E6" s="101"/>
      <c r="F6" s="101"/>
    </row>
    <row r="7" spans="1:6" ht="18.75" customHeight="1" x14ac:dyDescent="0.25">
      <c r="A7" s="148" t="s">
        <v>241</v>
      </c>
      <c r="B7" s="149" t="s">
        <v>96</v>
      </c>
      <c r="C7" s="149"/>
      <c r="D7" s="150">
        <f>183</f>
        <v>183</v>
      </c>
      <c r="E7" s="149" t="s">
        <v>91</v>
      </c>
      <c r="F7" s="151" t="s">
        <v>184</v>
      </c>
    </row>
    <row r="8" spans="1:6" ht="20.25" customHeight="1" x14ac:dyDescent="0.25">
      <c r="A8" s="128"/>
      <c r="B8" s="129" t="s">
        <v>186</v>
      </c>
      <c r="C8" s="129"/>
      <c r="D8" s="131">
        <v>5</v>
      </c>
      <c r="E8" s="129" t="s">
        <v>91</v>
      </c>
      <c r="F8" s="129" t="s">
        <v>196</v>
      </c>
    </row>
    <row r="9" spans="1:6" x14ac:dyDescent="0.25">
      <c r="A9" s="128"/>
      <c r="B9" s="129" t="s">
        <v>187</v>
      </c>
      <c r="C9" s="129"/>
      <c r="D9" s="131">
        <v>10</v>
      </c>
      <c r="E9" s="129" t="s">
        <v>91</v>
      </c>
      <c r="F9" s="129" t="s">
        <v>197</v>
      </c>
    </row>
    <row r="10" spans="1:6" ht="23.25" customHeight="1" x14ac:dyDescent="0.25">
      <c r="A10" s="165"/>
      <c r="B10" s="166" t="s">
        <v>45</v>
      </c>
      <c r="C10" s="166"/>
      <c r="D10" s="167">
        <v>160</v>
      </c>
      <c r="E10" s="166" t="s">
        <v>92</v>
      </c>
      <c r="F10" s="166"/>
    </row>
    <row r="11" spans="1:6" ht="33" customHeight="1" x14ac:dyDescent="0.25">
      <c r="A11" s="128"/>
      <c r="B11" s="129" t="s">
        <v>60</v>
      </c>
      <c r="C11" s="129"/>
      <c r="D11" s="131">
        <f>0.2*D10</f>
        <v>32</v>
      </c>
      <c r="E11" s="129" t="s">
        <v>92</v>
      </c>
      <c r="F11" s="129" t="s">
        <v>188</v>
      </c>
    </row>
    <row r="12" spans="1:6" x14ac:dyDescent="0.25">
      <c r="A12" s="128"/>
      <c r="B12" s="129" t="s">
        <v>59</v>
      </c>
      <c r="C12" s="129"/>
      <c r="D12" s="131">
        <f>0.5*D10</f>
        <v>80</v>
      </c>
      <c r="E12" s="129" t="s">
        <v>92</v>
      </c>
      <c r="F12" s="129" t="s">
        <v>189</v>
      </c>
    </row>
    <row r="13" spans="1:6" x14ac:dyDescent="0.25">
      <c r="B13" s="101"/>
      <c r="C13" s="101"/>
      <c r="D13" s="104"/>
      <c r="E13" s="101"/>
      <c r="F13" s="101"/>
    </row>
    <row r="14" spans="1:6" x14ac:dyDescent="0.25">
      <c r="B14" s="101"/>
      <c r="C14" s="101"/>
      <c r="D14" s="104"/>
      <c r="E14" s="101"/>
      <c r="F14" s="101"/>
    </row>
    <row r="15" spans="1:6" x14ac:dyDescent="0.25">
      <c r="B15" s="100" t="s">
        <v>93</v>
      </c>
      <c r="C15" s="101"/>
      <c r="D15" s="104"/>
      <c r="E15" s="101"/>
      <c r="F15" s="101"/>
    </row>
    <row r="16" spans="1:6" x14ac:dyDescent="0.25">
      <c r="A16" s="144" t="s">
        <v>241</v>
      </c>
      <c r="B16" s="145" t="s">
        <v>3</v>
      </c>
      <c r="C16" s="145"/>
      <c r="D16" s="154">
        <f>D7</f>
        <v>183</v>
      </c>
      <c r="E16" s="145" t="s">
        <v>91</v>
      </c>
      <c r="F16" s="145"/>
    </row>
    <row r="17" spans="1:6" x14ac:dyDescent="0.25">
      <c r="A17" s="155" t="s">
        <v>241</v>
      </c>
      <c r="B17" s="152" t="s">
        <v>94</v>
      </c>
      <c r="C17" s="152"/>
      <c r="D17" s="153">
        <f>D16*D10</f>
        <v>29280</v>
      </c>
      <c r="E17" s="152" t="s">
        <v>142</v>
      </c>
      <c r="F17" s="152" t="s">
        <v>190</v>
      </c>
    </row>
    <row r="18" spans="1:6" ht="35.25" customHeight="1" x14ac:dyDescent="0.25">
      <c r="A18" s="128"/>
      <c r="B18" s="129" t="s">
        <v>192</v>
      </c>
      <c r="C18" s="129"/>
      <c r="D18" s="131">
        <f>D8*D11</f>
        <v>160</v>
      </c>
      <c r="E18" s="129" t="s">
        <v>142</v>
      </c>
      <c r="F18" s="129" t="s">
        <v>191</v>
      </c>
    </row>
    <row r="19" spans="1:6" ht="22.5" customHeight="1" x14ac:dyDescent="0.25">
      <c r="A19" s="128"/>
      <c r="B19" s="129" t="s">
        <v>16</v>
      </c>
      <c r="C19" s="129"/>
      <c r="D19" s="131">
        <f>D9</f>
        <v>10</v>
      </c>
      <c r="E19" s="129" t="s">
        <v>91</v>
      </c>
      <c r="F19" s="129"/>
    </row>
    <row r="20" spans="1:6" x14ac:dyDescent="0.25">
      <c r="A20" s="128"/>
      <c r="B20" s="129" t="s">
        <v>193</v>
      </c>
      <c r="C20" s="129"/>
      <c r="D20" s="131">
        <f>D19*D12</f>
        <v>800</v>
      </c>
      <c r="E20" s="129" t="s">
        <v>142</v>
      </c>
      <c r="F20" s="129" t="s">
        <v>194</v>
      </c>
    </row>
    <row r="23" spans="1:6" x14ac:dyDescent="0.25">
      <c r="A23" s="122"/>
      <c r="B23" s="122"/>
      <c r="C23" s="122"/>
      <c r="D23" s="122"/>
      <c r="E23" s="122"/>
      <c r="F23" s="122"/>
    </row>
    <row r="24" spans="1:6" x14ac:dyDescent="0.25">
      <c r="B24" s="121" t="s">
        <v>222</v>
      </c>
    </row>
    <row r="25" spans="1:6" x14ac:dyDescent="0.25">
      <c r="A25" s="156" t="s">
        <v>242</v>
      </c>
      <c r="B25" s="156"/>
      <c r="C25" s="156"/>
      <c r="D25" s="156"/>
    </row>
  </sheetData>
  <mergeCells count="1">
    <mergeCell ref="A1:E1"/>
  </mergeCells>
  <pageMargins left="0.70866141732283472" right="0.70866141732283472" top="0.74803149606299213" bottom="0.74803149606299213" header="0.31496062992125984" footer="0.31496062992125984"/>
  <pageSetup paperSize="9" orientation="landscape" r:id="rId1"/>
  <headerFooter>
    <oddFooter>&amp;L&amp;9&amp;F&amp;C&amp;9&amp;A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54"/>
  <sheetViews>
    <sheetView workbookViewId="0">
      <selection activeCell="G30" sqref="G30"/>
    </sheetView>
  </sheetViews>
  <sheetFormatPr defaultColWidth="9.140625" defaultRowHeight="15" x14ac:dyDescent="0.25"/>
  <cols>
    <col min="1" max="1" width="6.7109375" style="2" customWidth="1"/>
    <col min="2" max="2" width="21.5703125" style="2" customWidth="1"/>
    <col min="3" max="3" width="9.140625" style="2" customWidth="1"/>
    <col min="4" max="4" width="12.140625" style="2" customWidth="1"/>
    <col min="5" max="5" width="9.140625" style="2"/>
    <col min="6" max="6" width="22.85546875" style="2" customWidth="1"/>
    <col min="7" max="7" width="44.28515625" style="2" customWidth="1"/>
    <col min="8" max="14" width="9.140625" style="2"/>
    <col min="15" max="15" width="27.140625" style="2" customWidth="1"/>
    <col min="16" max="16384" width="9.140625" style="2"/>
  </cols>
  <sheetData>
    <row r="1" spans="1:17" ht="24" thickBot="1" x14ac:dyDescent="0.3">
      <c r="A1" s="78" t="s">
        <v>219</v>
      </c>
      <c r="B1" s="78"/>
      <c r="C1" s="78"/>
      <c r="D1" s="78"/>
      <c r="E1" s="78"/>
      <c r="F1" s="89"/>
      <c r="G1" s="78">
        <v>40693</v>
      </c>
    </row>
    <row r="3" spans="1:17" x14ac:dyDescent="0.25">
      <c r="B3" s="79" t="s">
        <v>89</v>
      </c>
      <c r="F3" s="80" t="s">
        <v>44</v>
      </c>
      <c r="K3" s="107"/>
      <c r="L3" s="108"/>
      <c r="M3" s="108"/>
      <c r="N3" s="108"/>
      <c r="O3" s="105"/>
      <c r="P3" s="109"/>
      <c r="Q3" s="109"/>
    </row>
    <row r="4" spans="1:17" ht="15" customHeight="1" x14ac:dyDescent="0.25">
      <c r="A4" s="144" t="s">
        <v>241</v>
      </c>
      <c r="B4" s="157" t="s">
        <v>29</v>
      </c>
      <c r="C4" s="158"/>
      <c r="D4" s="158"/>
      <c r="E4" s="159" t="s">
        <v>185</v>
      </c>
      <c r="F4" s="249" t="s">
        <v>232</v>
      </c>
      <c r="G4" s="249"/>
      <c r="K4" s="108"/>
      <c r="L4" s="110"/>
      <c r="M4" s="110"/>
      <c r="N4" s="111"/>
      <c r="O4" s="108"/>
      <c r="P4" s="109"/>
      <c r="Q4" s="109"/>
    </row>
    <row r="5" spans="1:17" x14ac:dyDescent="0.25">
      <c r="A5" s="128"/>
      <c r="B5" s="129" t="s">
        <v>221</v>
      </c>
      <c r="C5" s="130"/>
      <c r="D5" s="132">
        <f>22*8</f>
        <v>176</v>
      </c>
      <c r="E5" s="129" t="s">
        <v>91</v>
      </c>
      <c r="F5" s="129" t="s">
        <v>195</v>
      </c>
      <c r="G5" s="129"/>
      <c r="K5" s="108"/>
      <c r="L5" s="110"/>
      <c r="M5" s="112"/>
      <c r="N5" s="108"/>
      <c r="O5" s="108"/>
      <c r="P5" s="109"/>
      <c r="Q5" s="109"/>
    </row>
    <row r="6" spans="1:17" x14ac:dyDescent="0.25">
      <c r="A6" s="128"/>
      <c r="B6" s="129" t="s">
        <v>121</v>
      </c>
      <c r="C6" s="129"/>
      <c r="D6" s="132">
        <v>16</v>
      </c>
      <c r="E6" s="129" t="s">
        <v>91</v>
      </c>
      <c r="F6" s="129" t="s">
        <v>201</v>
      </c>
      <c r="G6" s="129"/>
      <c r="K6" s="108"/>
      <c r="L6" s="108"/>
      <c r="M6" s="112"/>
      <c r="N6" s="108"/>
      <c r="O6" s="108"/>
      <c r="P6" s="109"/>
      <c r="Q6" s="109"/>
    </row>
    <row r="7" spans="1:17" x14ac:dyDescent="0.25">
      <c r="A7" s="128"/>
      <c r="B7" s="134" t="s">
        <v>156</v>
      </c>
      <c r="C7" s="134"/>
      <c r="D7" s="135">
        <v>10</v>
      </c>
      <c r="E7" s="134" t="s">
        <v>91</v>
      </c>
      <c r="F7" s="129"/>
      <c r="G7" s="129"/>
      <c r="K7" s="108"/>
      <c r="L7" s="108"/>
      <c r="M7" s="112"/>
      <c r="N7" s="108"/>
      <c r="O7" s="108"/>
      <c r="P7" s="109"/>
      <c r="Q7" s="109"/>
    </row>
    <row r="8" spans="1:17" ht="15" customHeight="1" x14ac:dyDescent="0.25">
      <c r="A8" s="155" t="s">
        <v>241</v>
      </c>
      <c r="B8" s="160" t="s">
        <v>96</v>
      </c>
      <c r="C8" s="160"/>
      <c r="D8" s="168">
        <f>D5-D6+D7</f>
        <v>170</v>
      </c>
      <c r="E8" s="160" t="s">
        <v>91</v>
      </c>
      <c r="F8" s="250" t="s">
        <v>200</v>
      </c>
      <c r="G8" s="250"/>
      <c r="K8" s="105"/>
      <c r="L8" s="105"/>
      <c r="M8" s="106"/>
      <c r="N8" s="105"/>
      <c r="O8" s="113"/>
      <c r="P8" s="109"/>
      <c r="Q8" s="109"/>
    </row>
    <row r="9" spans="1:17" ht="21" customHeight="1" x14ac:dyDescent="0.25">
      <c r="A9" s="128"/>
      <c r="B9" s="136" t="s">
        <v>186</v>
      </c>
      <c r="C9" s="136"/>
      <c r="D9" s="169">
        <v>5</v>
      </c>
      <c r="E9" s="136" t="s">
        <v>91</v>
      </c>
      <c r="F9" s="173" t="s">
        <v>233</v>
      </c>
      <c r="G9" s="173"/>
      <c r="K9" s="108"/>
      <c r="L9" s="108"/>
      <c r="M9" s="112"/>
      <c r="N9" s="108"/>
      <c r="O9" s="108"/>
      <c r="P9" s="109"/>
      <c r="Q9" s="109"/>
    </row>
    <row r="10" spans="1:17" x14ac:dyDescent="0.25">
      <c r="B10" s="101"/>
      <c r="C10" s="101"/>
      <c r="D10" s="101"/>
      <c r="E10" s="101"/>
      <c r="F10" s="251"/>
      <c r="G10" s="251"/>
      <c r="K10" s="108"/>
      <c r="L10" s="108"/>
      <c r="M10" s="112"/>
      <c r="N10" s="108"/>
      <c r="O10" s="108"/>
      <c r="P10" s="109"/>
      <c r="Q10" s="109"/>
    </row>
    <row r="11" spans="1:17" x14ac:dyDescent="0.25">
      <c r="A11" s="144" t="s">
        <v>241</v>
      </c>
      <c r="B11" s="145" t="s">
        <v>214</v>
      </c>
      <c r="C11" s="145"/>
      <c r="D11" s="154">
        <v>26500</v>
      </c>
      <c r="E11" s="145" t="s">
        <v>142</v>
      </c>
      <c r="F11" s="252"/>
      <c r="G11" s="252"/>
      <c r="K11" s="108"/>
      <c r="L11" s="108"/>
      <c r="M11" s="114"/>
      <c r="N11" s="108"/>
      <c r="O11" s="108"/>
      <c r="P11" s="109"/>
      <c r="Q11" s="109"/>
    </row>
    <row r="12" spans="1:17" ht="20.25" customHeight="1" x14ac:dyDescent="0.25">
      <c r="A12" s="128"/>
      <c r="B12" s="129" t="s">
        <v>209</v>
      </c>
      <c r="C12" s="129"/>
      <c r="D12" s="131">
        <f>(D11*12)/(52*40)</f>
        <v>152.88461538461539</v>
      </c>
      <c r="E12" s="129" t="s">
        <v>92</v>
      </c>
      <c r="F12" s="253" t="s">
        <v>224</v>
      </c>
      <c r="G12" s="253"/>
      <c r="K12" s="108"/>
      <c r="L12" s="108"/>
      <c r="M12" s="114"/>
      <c r="N12" s="108"/>
      <c r="O12" s="108"/>
      <c r="P12" s="109"/>
      <c r="Q12" s="109"/>
    </row>
    <row r="13" spans="1:17" x14ac:dyDescent="0.25">
      <c r="A13" s="128"/>
      <c r="B13" s="129" t="s">
        <v>60</v>
      </c>
      <c r="C13" s="129"/>
      <c r="D13" s="131">
        <f>0.2*((D11*12)/(52*40))</f>
        <v>30.57692307692308</v>
      </c>
      <c r="E13" s="129" t="s">
        <v>92</v>
      </c>
      <c r="F13" s="253" t="s">
        <v>225</v>
      </c>
      <c r="G13" s="253"/>
      <c r="K13" s="108"/>
      <c r="L13" s="108"/>
      <c r="M13" s="114"/>
      <c r="N13" s="108"/>
      <c r="O13" s="108"/>
      <c r="P13" s="109"/>
      <c r="Q13" s="109"/>
    </row>
    <row r="14" spans="1:17" x14ac:dyDescent="0.25">
      <c r="A14" s="128"/>
      <c r="B14" s="129" t="s">
        <v>59</v>
      </c>
      <c r="C14" s="129"/>
      <c r="D14" s="131">
        <f>0.5*((D11*12)/(52*40))</f>
        <v>76.442307692307693</v>
      </c>
      <c r="E14" s="129" t="s">
        <v>92</v>
      </c>
      <c r="F14" s="253" t="s">
        <v>226</v>
      </c>
      <c r="G14" s="253"/>
      <c r="K14" s="108"/>
      <c r="L14" s="108"/>
      <c r="M14" s="114"/>
      <c r="N14" s="108"/>
      <c r="O14" s="108"/>
      <c r="P14" s="109"/>
      <c r="Q14" s="109"/>
    </row>
    <row r="15" spans="1:17" x14ac:dyDescent="0.25">
      <c r="B15" s="101"/>
      <c r="C15" s="101"/>
      <c r="D15" s="104"/>
      <c r="E15" s="101"/>
      <c r="F15" s="172"/>
      <c r="G15" s="172"/>
      <c r="K15" s="108"/>
      <c r="L15" s="108"/>
      <c r="M15" s="114"/>
      <c r="N15" s="108"/>
      <c r="O15" s="108"/>
      <c r="P15" s="109"/>
      <c r="Q15" s="109"/>
    </row>
    <row r="16" spans="1:17" x14ac:dyDescent="0.25">
      <c r="A16" s="137"/>
      <c r="B16" s="138" t="s">
        <v>210</v>
      </c>
      <c r="C16" s="136"/>
      <c r="D16" s="139"/>
      <c r="E16" s="136"/>
      <c r="F16" s="136"/>
      <c r="G16" s="136"/>
      <c r="K16" s="108"/>
      <c r="L16" s="108"/>
      <c r="M16" s="114"/>
      <c r="N16" s="108"/>
      <c r="O16" s="108"/>
      <c r="P16" s="109"/>
      <c r="Q16" s="109"/>
    </row>
    <row r="17" spans="1:17" x14ac:dyDescent="0.25">
      <c r="A17" s="128"/>
      <c r="B17" s="129" t="s">
        <v>202</v>
      </c>
      <c r="C17" s="129"/>
      <c r="D17" s="131">
        <f>(D11*12)/(52*40)*8</f>
        <v>1223.0769230769231</v>
      </c>
      <c r="E17" s="129" t="s">
        <v>142</v>
      </c>
      <c r="F17" s="253" t="s">
        <v>205</v>
      </c>
      <c r="G17" s="253"/>
      <c r="K17" s="108"/>
      <c r="L17" s="108"/>
      <c r="M17" s="114"/>
      <c r="N17" s="108"/>
      <c r="O17" s="108"/>
      <c r="P17" s="109"/>
      <c r="Q17" s="109"/>
    </row>
    <row r="18" spans="1:17" x14ac:dyDescent="0.25">
      <c r="A18" s="128"/>
      <c r="B18" s="134" t="s">
        <v>203</v>
      </c>
      <c r="C18" s="134"/>
      <c r="D18" s="140">
        <f>(0.2*(D11*12)/(52*40))*8</f>
        <v>244.61538461538461</v>
      </c>
      <c r="E18" s="134" t="s">
        <v>142</v>
      </c>
      <c r="F18" s="253" t="s">
        <v>204</v>
      </c>
      <c r="G18" s="253"/>
      <c r="K18" s="108"/>
      <c r="L18" s="108"/>
      <c r="M18" s="114"/>
      <c r="N18" s="108"/>
      <c r="O18" s="108"/>
      <c r="P18" s="109"/>
      <c r="Q18" s="109"/>
    </row>
    <row r="19" spans="1:17" x14ac:dyDescent="0.25">
      <c r="A19" s="128"/>
      <c r="B19" s="103" t="s">
        <v>211</v>
      </c>
      <c r="C19" s="117"/>
      <c r="D19" s="118">
        <f>SUM(D17:D18)</f>
        <v>1467.6923076923076</v>
      </c>
      <c r="E19" s="117" t="s">
        <v>142</v>
      </c>
      <c r="F19" s="173"/>
      <c r="G19" s="173"/>
      <c r="K19" s="108"/>
      <c r="L19" s="108"/>
      <c r="M19" s="114"/>
      <c r="N19" s="108"/>
      <c r="O19" s="108"/>
      <c r="P19" s="109"/>
      <c r="Q19" s="109"/>
    </row>
    <row r="20" spans="1:17" x14ac:dyDescent="0.25">
      <c r="A20" s="128"/>
      <c r="B20" s="138" t="s">
        <v>207</v>
      </c>
      <c r="C20" s="136"/>
      <c r="D20" s="139">
        <f>(0.8*(D11*12)/(52*40))*8</f>
        <v>978.46153846153845</v>
      </c>
      <c r="E20" s="136" t="s">
        <v>142</v>
      </c>
      <c r="F20" s="253" t="s">
        <v>208</v>
      </c>
      <c r="G20" s="253"/>
      <c r="K20" s="108"/>
      <c r="L20" s="108"/>
      <c r="M20" s="114"/>
      <c r="N20" s="108"/>
      <c r="O20" s="108"/>
      <c r="P20" s="109"/>
      <c r="Q20" s="109"/>
    </row>
    <row r="21" spans="1:17" x14ac:dyDescent="0.25">
      <c r="B21" s="101"/>
      <c r="C21" s="101"/>
      <c r="D21" s="104"/>
      <c r="E21" s="101"/>
      <c r="F21" s="101"/>
      <c r="G21" s="101"/>
      <c r="K21" s="107"/>
      <c r="L21" s="108"/>
      <c r="M21" s="114"/>
      <c r="N21" s="108"/>
      <c r="O21" s="108"/>
      <c r="P21" s="109"/>
      <c r="Q21" s="109"/>
    </row>
    <row r="22" spans="1:17" x14ac:dyDescent="0.25">
      <c r="B22" s="100" t="s">
        <v>227</v>
      </c>
      <c r="C22" s="101"/>
      <c r="D22" s="104"/>
      <c r="E22" s="101"/>
      <c r="F22" s="101"/>
      <c r="G22" s="101"/>
      <c r="K22" s="108"/>
      <c r="L22" s="108"/>
      <c r="M22" s="112"/>
      <c r="N22" s="108"/>
      <c r="O22" s="108"/>
      <c r="P22" s="109"/>
      <c r="Q22" s="109"/>
    </row>
    <row r="23" spans="1:17" x14ac:dyDescent="0.25">
      <c r="A23" s="144" t="s">
        <v>241</v>
      </c>
      <c r="B23" s="145" t="s">
        <v>3</v>
      </c>
      <c r="C23" s="145"/>
      <c r="D23" s="154">
        <f>D8</f>
        <v>170</v>
      </c>
      <c r="E23" s="145" t="s">
        <v>91</v>
      </c>
      <c r="F23" s="145"/>
      <c r="G23" s="145"/>
      <c r="K23" s="108"/>
      <c r="L23" s="108"/>
      <c r="M23" s="114"/>
      <c r="N23" s="108"/>
      <c r="O23" s="108"/>
      <c r="P23" s="109"/>
      <c r="Q23" s="109"/>
    </row>
    <row r="24" spans="1:17" x14ac:dyDescent="0.25">
      <c r="A24" s="155" t="s">
        <v>241</v>
      </c>
      <c r="B24" s="152" t="s">
        <v>214</v>
      </c>
      <c r="C24" s="152"/>
      <c r="D24" s="153">
        <f>D11</f>
        <v>26500</v>
      </c>
      <c r="E24" s="152" t="s">
        <v>142</v>
      </c>
      <c r="F24" s="152"/>
      <c r="G24" s="152"/>
      <c r="K24" s="108"/>
      <c r="L24" s="108"/>
      <c r="M24" s="114"/>
      <c r="N24" s="108"/>
      <c r="O24" s="108"/>
      <c r="P24" s="109"/>
      <c r="Q24" s="109"/>
    </row>
    <row r="25" spans="1:17" ht="15" customHeight="1" x14ac:dyDescent="0.25">
      <c r="A25" s="155" t="s">
        <v>241</v>
      </c>
      <c r="B25" s="152" t="s">
        <v>94</v>
      </c>
      <c r="C25" s="152"/>
      <c r="D25" s="153">
        <f>D11+(D7*D12-(D17+D18+D20))</f>
        <v>25582.692307692309</v>
      </c>
      <c r="E25" s="152" t="s">
        <v>142</v>
      </c>
      <c r="F25" s="254" t="s">
        <v>228</v>
      </c>
      <c r="G25" s="254"/>
      <c r="K25" s="108"/>
      <c r="L25" s="108"/>
      <c r="M25" s="114"/>
      <c r="N25" s="108"/>
      <c r="O25" s="108"/>
      <c r="P25" s="109"/>
      <c r="Q25" s="109"/>
    </row>
    <row r="26" spans="1:17" ht="12.75" customHeight="1" x14ac:dyDescent="0.25">
      <c r="B26" s="101"/>
      <c r="C26" s="101"/>
      <c r="D26" s="104"/>
      <c r="E26" s="101"/>
      <c r="F26" s="116"/>
      <c r="G26" s="101"/>
      <c r="K26" s="108"/>
      <c r="L26" s="108"/>
      <c r="M26" s="112"/>
      <c r="N26" s="108"/>
      <c r="O26" s="108"/>
      <c r="P26" s="109"/>
      <c r="Q26" s="109"/>
    </row>
    <row r="27" spans="1:17" x14ac:dyDescent="0.25">
      <c r="A27" s="137"/>
      <c r="B27" s="136" t="s">
        <v>60</v>
      </c>
      <c r="C27" s="136"/>
      <c r="D27" s="139">
        <f>D9*D13</f>
        <v>152.88461538461542</v>
      </c>
      <c r="E27" s="136" t="s">
        <v>142</v>
      </c>
      <c r="F27" s="141" t="s">
        <v>95</v>
      </c>
      <c r="G27" s="136"/>
      <c r="K27" s="108"/>
      <c r="L27" s="108"/>
      <c r="M27" s="114"/>
      <c r="N27" s="108"/>
      <c r="O27" s="108"/>
      <c r="P27" s="109"/>
      <c r="Q27" s="109"/>
    </row>
    <row r="28" spans="1:17" x14ac:dyDescent="0.25">
      <c r="A28" s="128"/>
      <c r="B28" s="129" t="s">
        <v>16</v>
      </c>
      <c r="C28" s="129"/>
      <c r="D28" s="131">
        <f>D7</f>
        <v>10</v>
      </c>
      <c r="E28" s="129" t="s">
        <v>91</v>
      </c>
      <c r="F28" s="129"/>
      <c r="G28" s="129"/>
    </row>
    <row r="29" spans="1:17" x14ac:dyDescent="0.25">
      <c r="A29" s="128"/>
      <c r="B29" s="129" t="s">
        <v>59</v>
      </c>
      <c r="C29" s="129"/>
      <c r="D29" s="131">
        <f>D28*D14</f>
        <v>764.42307692307691</v>
      </c>
      <c r="E29" s="129" t="s">
        <v>142</v>
      </c>
      <c r="F29" s="142" t="s">
        <v>220</v>
      </c>
      <c r="G29" s="129"/>
    </row>
    <row r="30" spans="1:17" ht="20.25" customHeight="1" x14ac:dyDescent="0.25">
      <c r="B30" s="101"/>
      <c r="C30" s="101"/>
      <c r="D30" s="104"/>
      <c r="E30" s="101"/>
      <c r="F30" s="116"/>
      <c r="G30" s="101"/>
    </row>
    <row r="31" spans="1:17" x14ac:dyDescent="0.25">
      <c r="A31" s="122"/>
      <c r="B31" s="123"/>
      <c r="C31" s="123"/>
      <c r="D31" s="124"/>
      <c r="E31" s="123"/>
      <c r="F31" s="125"/>
      <c r="G31" s="123"/>
    </row>
    <row r="32" spans="1:17" x14ac:dyDescent="0.25">
      <c r="B32" s="121" t="s">
        <v>222</v>
      </c>
      <c r="C32" s="101"/>
      <c r="D32" s="104"/>
      <c r="E32" s="101"/>
      <c r="F32" s="116"/>
      <c r="G32" s="101"/>
    </row>
    <row r="33" spans="1:6" x14ac:dyDescent="0.25">
      <c r="B33" s="121" t="s">
        <v>223</v>
      </c>
    </row>
    <row r="34" spans="1:6" x14ac:dyDescent="0.25">
      <c r="A34" s="156" t="s">
        <v>242</v>
      </c>
      <c r="B34" s="164"/>
      <c r="C34" s="156"/>
      <c r="D34" s="156"/>
    </row>
    <row r="36" spans="1:6" ht="18.75" x14ac:dyDescent="0.25">
      <c r="B36" s="84" t="s">
        <v>235</v>
      </c>
    </row>
    <row r="38" spans="1:6" x14ac:dyDescent="0.25">
      <c r="B38" s="87" t="s">
        <v>121</v>
      </c>
      <c r="C38" s="248" t="s">
        <v>119</v>
      </c>
      <c r="D38" s="248"/>
      <c r="E38" s="248"/>
      <c r="F38" s="87" t="s">
        <v>122</v>
      </c>
    </row>
    <row r="39" spans="1:6" ht="30" customHeight="1" x14ac:dyDescent="0.25">
      <c r="B39" s="85" t="s">
        <v>236</v>
      </c>
      <c r="C39" s="247" t="s">
        <v>124</v>
      </c>
      <c r="D39" s="247"/>
      <c r="E39" s="247"/>
      <c r="F39" s="85" t="s">
        <v>125</v>
      </c>
    </row>
    <row r="40" spans="1:6" ht="31.5" customHeight="1" x14ac:dyDescent="0.25">
      <c r="B40" s="85" t="s">
        <v>237</v>
      </c>
      <c r="C40" s="247" t="s">
        <v>238</v>
      </c>
      <c r="D40" s="247"/>
      <c r="E40" s="247"/>
      <c r="F40" s="85" t="s">
        <v>128</v>
      </c>
    </row>
    <row r="41" spans="1:6" x14ac:dyDescent="0.25">
      <c r="B41" s="86" t="s">
        <v>239</v>
      </c>
      <c r="C41" s="245" t="s">
        <v>130</v>
      </c>
      <c r="D41" s="245"/>
      <c r="E41" s="245"/>
      <c r="F41" s="85" t="s">
        <v>131</v>
      </c>
    </row>
    <row r="42" spans="1:6" x14ac:dyDescent="0.25">
      <c r="B42" s="85" t="s">
        <v>132</v>
      </c>
      <c r="C42" s="245" t="s">
        <v>133</v>
      </c>
      <c r="D42" s="245"/>
      <c r="E42" s="245"/>
      <c r="F42" s="85" t="s">
        <v>134</v>
      </c>
    </row>
    <row r="43" spans="1:6" x14ac:dyDescent="0.25">
      <c r="B43" s="109"/>
      <c r="C43" s="127"/>
      <c r="D43" s="127"/>
      <c r="E43" s="127"/>
      <c r="F43" s="109"/>
    </row>
    <row r="44" spans="1:6" x14ac:dyDescent="0.25">
      <c r="B44" s="246" t="s">
        <v>135</v>
      </c>
      <c r="C44" s="246"/>
      <c r="D44" s="246"/>
      <c r="E44" s="246"/>
      <c r="F44" s="246"/>
    </row>
    <row r="46" spans="1:6" ht="18.75" x14ac:dyDescent="0.25">
      <c r="B46" s="84" t="s">
        <v>240</v>
      </c>
    </row>
    <row r="48" spans="1:6" x14ac:dyDescent="0.25">
      <c r="B48" s="87" t="s">
        <v>121</v>
      </c>
      <c r="C48" s="248" t="s">
        <v>119</v>
      </c>
      <c r="D48" s="248"/>
      <c r="E48" s="248"/>
      <c r="F48" s="87" t="s">
        <v>122</v>
      </c>
    </row>
    <row r="49" spans="2:6" ht="30" customHeight="1" x14ac:dyDescent="0.25">
      <c r="B49" s="85" t="s">
        <v>123</v>
      </c>
      <c r="C49" s="247" t="s">
        <v>124</v>
      </c>
      <c r="D49" s="247"/>
      <c r="E49" s="247"/>
      <c r="F49" s="85" t="s">
        <v>125</v>
      </c>
    </row>
    <row r="50" spans="2:6" x14ac:dyDescent="0.25">
      <c r="B50" s="85" t="s">
        <v>126</v>
      </c>
      <c r="C50" s="247" t="s">
        <v>127</v>
      </c>
      <c r="D50" s="247"/>
      <c r="E50" s="247"/>
      <c r="F50" s="85" t="s">
        <v>128</v>
      </c>
    </row>
    <row r="51" spans="2:6" ht="30" x14ac:dyDescent="0.25">
      <c r="B51" s="86" t="s">
        <v>129</v>
      </c>
      <c r="C51" s="245" t="s">
        <v>130</v>
      </c>
      <c r="D51" s="245"/>
      <c r="E51" s="245"/>
      <c r="F51" s="85" t="s">
        <v>131</v>
      </c>
    </row>
    <row r="52" spans="2:6" x14ac:dyDescent="0.25">
      <c r="B52" s="85" t="s">
        <v>132</v>
      </c>
      <c r="C52" s="245" t="s">
        <v>133</v>
      </c>
      <c r="D52" s="245"/>
      <c r="E52" s="245"/>
      <c r="F52" s="85" t="s">
        <v>134</v>
      </c>
    </row>
    <row r="54" spans="2:6" ht="31.5" customHeight="1" x14ac:dyDescent="0.25">
      <c r="B54" s="246" t="s">
        <v>135</v>
      </c>
      <c r="C54" s="246"/>
      <c r="D54" s="246"/>
      <c r="E54" s="246"/>
      <c r="F54" s="246"/>
    </row>
  </sheetData>
  <mergeCells count="23">
    <mergeCell ref="F25:G25"/>
    <mergeCell ref="C38:E38"/>
    <mergeCell ref="C39:E39"/>
    <mergeCell ref="F13:G13"/>
    <mergeCell ref="F14:G14"/>
    <mergeCell ref="F17:G17"/>
    <mergeCell ref="F18:G18"/>
    <mergeCell ref="F20:G20"/>
    <mergeCell ref="F4:G4"/>
    <mergeCell ref="F8:G8"/>
    <mergeCell ref="F10:G10"/>
    <mergeCell ref="F11:G11"/>
    <mergeCell ref="F12:G12"/>
    <mergeCell ref="C52:E52"/>
    <mergeCell ref="B54:F54"/>
    <mergeCell ref="C40:E40"/>
    <mergeCell ref="C41:E41"/>
    <mergeCell ref="C49:E49"/>
    <mergeCell ref="C50:E50"/>
    <mergeCell ref="C51:E51"/>
    <mergeCell ref="B44:F44"/>
    <mergeCell ref="C42:E42"/>
    <mergeCell ref="C48:E48"/>
  </mergeCells>
  <pageMargins left="0.70866141732283472" right="0.62" top="0.47" bottom="0.59" header="0.31496062992125984" footer="0.31496062992125984"/>
  <pageSetup paperSize="9" orientation="landscape" r:id="rId1"/>
  <headerFooter>
    <oddFooter>&amp;L&amp;9&amp;F&amp;C&amp;9&amp;A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vt:i4>
      </vt:variant>
    </vt:vector>
  </HeadingPairs>
  <TitlesOfParts>
    <vt:vector size="25" baseType="lpstr">
      <vt:lpstr>Övergripande definitioner</vt:lpstr>
      <vt:lpstr>Spec av fält i LÖSEN</vt:lpstr>
      <vt:lpstr>Översikt Avstämningsprocessen</vt:lpstr>
      <vt:lpstr>Steg i Avstämningsprocessen</vt:lpstr>
      <vt:lpstr>Urval timmar o lönesumma</vt:lpstr>
      <vt:lpstr>Urval timmar och lönesumma</vt:lpstr>
      <vt:lpstr>Avtalskoder</vt:lpstr>
      <vt:lpstr>Beräkn ex - Timlön</vt:lpstr>
      <vt:lpstr>Beräkn ex-Månlön i e-skott</vt:lpstr>
      <vt:lpstr>Beräkn ex-Månlön i e-skott(2)</vt:lpstr>
      <vt:lpstr>Beräkn ex-Månlön i f-skott</vt:lpstr>
      <vt:lpstr>Beräkn ex - Månlön i e-skott</vt:lpstr>
      <vt:lpstr>Beräkn ex - Månlön i f-skott</vt:lpstr>
      <vt:lpstr>Beräkn ex-Månlön i f-skott(2)</vt:lpstr>
      <vt:lpstr>Avtalskoder!Utskriftsområde</vt:lpstr>
      <vt:lpstr>'Beräkn ex - Månlön i e-skott'!Utskriftsområde</vt:lpstr>
      <vt:lpstr>'Beräkn ex - Månlön i f-skott'!Utskriftsområde</vt:lpstr>
      <vt:lpstr>'Beräkn ex-Månlön i e-skott'!Utskriftsområde</vt:lpstr>
      <vt:lpstr>'Beräkn ex-Månlön i f-skott'!Utskriftsområde</vt:lpstr>
      <vt:lpstr>'Spec av fält i LÖSEN'!Utskriftsområde</vt:lpstr>
      <vt:lpstr>'Steg i Avstämningsprocessen'!Utskriftsområde</vt:lpstr>
      <vt:lpstr>'Urval timmar o lönesumma'!Utskriftsområde</vt:lpstr>
      <vt:lpstr>'Urval timmar och lönesumma'!Utskriftsområde</vt:lpstr>
      <vt:lpstr>'Övergripande definitioner'!Utskriftsområde</vt:lpstr>
      <vt:lpstr>'Översikt Avstämningsprocessen'!Utskriftsområde</vt:lpstr>
    </vt:vector>
  </TitlesOfParts>
  <Company>Svenskt Näringsliv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xsnplt</dc:creator>
  <cp:lastModifiedBy>Cecilia Nilsson</cp:lastModifiedBy>
  <cp:lastPrinted>2017-03-14T07:44:21Z</cp:lastPrinted>
  <dcterms:created xsi:type="dcterms:W3CDTF">2010-01-15T09:37:13Z</dcterms:created>
  <dcterms:modified xsi:type="dcterms:W3CDTF">2021-07-07T09:01:00Z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abe1165a-6a19-46fe-988a-219deff1db01</vt:lpwstr>
  </property>
</Properties>
</file>